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/>
  <mc:AlternateContent xmlns:mc="http://schemas.openxmlformats.org/markup-compatibility/2006">
    <mc:Choice Requires="x15">
      <x15ac:absPath xmlns:x15ac="http://schemas.microsoft.com/office/spreadsheetml/2010/11/ac" url="C:\Users\chiar\Downloads\REV_finale_Indicatori\RegistroPRTR_Rifiuti\"/>
    </mc:Choice>
  </mc:AlternateContent>
  <xr:revisionPtr revIDLastSave="0" documentId="13_ncr:1_{BD91F6A6-FDA7-4156-9A26-7537EF4F5CE6}" xr6:coauthVersionLast="47" xr6:coauthVersionMax="47" xr10:uidLastSave="{00000000-0000-0000-0000-000000000000}"/>
  <bookViews>
    <workbookView xWindow="19090" yWindow="-110" windowWidth="19420" windowHeight="10300" tabRatio="500" activeTab="1" xr2:uid="{00000000-000D-0000-FFFF-FFFF00000000}"/>
  </bookViews>
  <sheets>
    <sheet name="Foglio1" sheetId="1" r:id="rId1"/>
    <sheet name="Foglio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E3" i="1"/>
  <c r="F3" i="1"/>
  <c r="L3" i="1"/>
  <c r="C3" i="1"/>
  <c r="D6" i="1"/>
  <c r="E6" i="1"/>
  <c r="E2" i="1" s="1"/>
  <c r="F6" i="1"/>
  <c r="F2" i="1" s="1"/>
  <c r="G6" i="1"/>
  <c r="H6" i="1"/>
  <c r="I6" i="1"/>
  <c r="I2" i="1" s="1"/>
  <c r="J6" i="1"/>
  <c r="J2" i="1" s="1"/>
  <c r="L6" i="1"/>
  <c r="C6" i="1"/>
  <c r="C2" i="1" s="1"/>
  <c r="D10" i="1"/>
  <c r="E10" i="1"/>
  <c r="F10" i="1"/>
  <c r="G10" i="1"/>
  <c r="H10" i="1"/>
  <c r="I10" i="1"/>
  <c r="J10" i="1"/>
  <c r="L10" i="1"/>
  <c r="C10" i="1"/>
  <c r="D13" i="1"/>
  <c r="E13" i="1"/>
  <c r="F13" i="1"/>
  <c r="G13" i="1"/>
  <c r="H13" i="1"/>
  <c r="I13" i="1"/>
  <c r="J13" i="1"/>
  <c r="L13" i="1"/>
  <c r="C13" i="1"/>
  <c r="E22" i="1"/>
  <c r="K15" i="1"/>
  <c r="U12" i="1" s="1"/>
  <c r="V12" i="1" s="1"/>
  <c r="K12" i="1"/>
  <c r="U9" i="1" s="1"/>
  <c r="V9" i="1" s="1"/>
  <c r="K8" i="1"/>
  <c r="M8" i="1" s="1"/>
  <c r="L9" i="1" l="1"/>
  <c r="L2" i="1"/>
  <c r="I9" i="1"/>
  <c r="I16" i="1" s="1"/>
  <c r="H9" i="1"/>
  <c r="J9" i="1"/>
  <c r="G9" i="1"/>
  <c r="G2" i="1"/>
  <c r="H2" i="1"/>
  <c r="E9" i="1"/>
  <c r="F9" i="1"/>
  <c r="F16" i="1" s="1"/>
  <c r="D9" i="1"/>
  <c r="E19" i="1"/>
  <c r="D2" i="1"/>
  <c r="D16" i="1"/>
  <c r="C9" i="1"/>
  <c r="E16" i="1"/>
  <c r="G16" i="1"/>
  <c r="J16" i="1"/>
  <c r="K4" i="1"/>
  <c r="K5" i="1"/>
  <c r="M5" i="1" s="1"/>
  <c r="K7" i="1"/>
  <c r="K11" i="1"/>
  <c r="K14" i="1"/>
  <c r="M15" i="1"/>
  <c r="H16" i="1" l="1"/>
  <c r="M14" i="1"/>
  <c r="M13" i="1" s="1"/>
  <c r="K13" i="1"/>
  <c r="U11" i="1"/>
  <c r="V11" i="1" s="1"/>
  <c r="M11" i="1"/>
  <c r="K10" i="1"/>
  <c r="U8" i="1"/>
  <c r="V8" i="1" s="1"/>
  <c r="M7" i="1"/>
  <c r="M6" i="1" s="1"/>
  <c r="K6" i="1"/>
  <c r="U5" i="1" s="1"/>
  <c r="M4" i="1"/>
  <c r="M3" i="1" s="1"/>
  <c r="K3" i="1"/>
  <c r="U4" i="1" s="1"/>
  <c r="V4" i="1" s="1"/>
  <c r="L16" i="1"/>
  <c r="E23" i="1"/>
  <c r="C16" i="1"/>
  <c r="U10" i="1"/>
  <c r="V10" i="1" s="1"/>
  <c r="M12" i="1"/>
  <c r="K2" i="1" l="1"/>
  <c r="M2" i="1"/>
  <c r="U7" i="1"/>
  <c r="V7" i="1" s="1"/>
  <c r="K9" i="1"/>
  <c r="E20" i="1" s="1"/>
  <c r="M10" i="1"/>
  <c r="M9" i="1" s="1"/>
  <c r="M16" i="1" s="1"/>
  <c r="V5" i="1"/>
  <c r="U3" i="1"/>
  <c r="K16" i="1"/>
  <c r="U6" i="1" l="1"/>
  <c r="U13" i="1" s="1"/>
  <c r="V13" i="1" s="1"/>
  <c r="V3" i="1"/>
  <c r="V6" i="1" l="1"/>
</calcChain>
</file>

<file path=xl/sharedStrings.xml><?xml version="1.0" encoding="utf-8"?>
<sst xmlns="http://schemas.openxmlformats.org/spreadsheetml/2006/main" count="55" uniqueCount="34">
  <si>
    <t>Titolo</t>
  </si>
  <si>
    <t>Fonte</t>
  </si>
  <si>
    <t>Legenda</t>
  </si>
  <si>
    <t>Note</t>
  </si>
  <si>
    <t>Italia</t>
  </si>
  <si>
    <t>ISPRA, registro nazionale PRTR</t>
  </si>
  <si>
    <t>Trattamento/Destinazione finale</t>
  </si>
  <si>
    <t>Attività Energetiche</t>
  </si>
  <si>
    <t>Ind. Metalli</t>
  </si>
  <si>
    <t>Ind. Prodotti Minerali</t>
  </si>
  <si>
    <t>Ind. Chimica</t>
  </si>
  <si>
    <t>Ind. Carta, Cartone e Legno</t>
  </si>
  <si>
    <t>Allev. Intensivi</t>
  </si>
  <si>
    <t>Ind. Alimentare</t>
  </si>
  <si>
    <t>Miscellanea</t>
  </si>
  <si>
    <t>Totale industria</t>
  </si>
  <si>
    <t>Gestione Rifiuti e Acque Reflue</t>
  </si>
  <si>
    <t>Totale (Industria+Gestione Rifiuti…)</t>
  </si>
  <si>
    <t>Non pericolosi</t>
  </si>
  <si>
    <t>(D) Smaltimento</t>
  </si>
  <si>
    <t>Estero</t>
  </si>
  <si>
    <t>(R) Recupero</t>
  </si>
  <si>
    <t>Pericolosi</t>
  </si>
  <si>
    <t>Totale complessivo</t>
  </si>
  <si>
    <t>Industria</t>
  </si>
  <si>
    <t>2007</t>
  </si>
  <si>
    <t>var%</t>
  </si>
  <si>
    <t>Dati 2020 (tonnellate)</t>
  </si>
  <si>
    <t>Tabella 1: Rifiuti totali conferiti a terzi nel 2020, dagli stabilimenti PRTR</t>
  </si>
  <si>
    <t>aggiornato al 31/08/2022</t>
  </si>
  <si>
    <t xml:space="preserve"> tot pericolosi estero</t>
  </si>
  <si>
    <t>percent pericolosi estero su pericolosi industria</t>
  </si>
  <si>
    <t>industria</t>
  </si>
  <si>
    <t>Gruppo PRTR5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</si>
</sst>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0.0"/>
  </numFmts>
  <fonts count="11">
    <font>
      <sz val="11"/>
      <color indexed="8"/>
      <name val="Calibri"/>
      <family val="2"/>
    </font>
    <font>
      <sz val="11"/>
      <name val="ＭＳ Ｐゴシック"/>
      <family val="3"/>
      <charset val="128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8"/>
      <name val="Book Antiqua"/>
      <family val="1"/>
    </font>
    <font>
      <b/>
      <sz val="10"/>
      <name val="Book Antiqua"/>
      <family val="1"/>
    </font>
    <font>
      <sz val="10"/>
      <name val="Book Antiqua"/>
      <family val="1"/>
    </font>
    <font>
      <sz val="10"/>
      <color indexed="8"/>
      <name val="Book Antiqua"/>
      <family val="1"/>
    </font>
    <font>
      <i/>
      <sz val="10"/>
      <color indexed="8"/>
      <name val="Book Antiqua"/>
      <family val="1"/>
    </font>
    <font>
      <i/>
      <sz val="10"/>
      <name val="Book Antiqua"/>
      <family val="1"/>
    </font>
    <font>
      <b/>
      <i/>
      <sz val="10"/>
      <name val="Book Antiqu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0" fontId="2" fillId="0" borderId="0" applyFill="0" applyBorder="0" applyAlignment="0" applyProtection="0"/>
    <xf numFmtId="0" fontId="1" fillId="0" borderId="0">
      <alignment vertical="center"/>
    </xf>
    <xf numFmtId="0" fontId="3" fillId="0" borderId="0"/>
    <xf numFmtId="43" fontId="2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left" vertical="center" wrapText="1"/>
    </xf>
    <xf numFmtId="43" fontId="4" fillId="0" borderId="1" xfId="4" applyFont="1" applyBorder="1" applyAlignment="1">
      <alignment wrapText="1"/>
    </xf>
    <xf numFmtId="43" fontId="5" fillId="0" borderId="1" xfId="4" applyFont="1" applyFill="1" applyBorder="1" applyAlignment="1" applyProtection="1">
      <alignment horizontal="center" vertical="center" wrapText="1"/>
    </xf>
    <xf numFmtId="43" fontId="4" fillId="0" borderId="1" xfId="4" applyFont="1" applyBorder="1"/>
    <xf numFmtId="43" fontId="6" fillId="0" borderId="1" xfId="4" applyFont="1" applyFill="1" applyBorder="1" applyAlignment="1">
      <alignment vertical="center"/>
    </xf>
    <xf numFmtId="43" fontId="5" fillId="0" borderId="1" xfId="4" applyFont="1" applyFill="1" applyBorder="1" applyAlignment="1">
      <alignment vertical="center"/>
    </xf>
    <xf numFmtId="43" fontId="7" fillId="0" borderId="1" xfId="4" applyFont="1" applyBorder="1"/>
    <xf numFmtId="43" fontId="7" fillId="0" borderId="0" xfId="4" applyFont="1"/>
    <xf numFmtId="43" fontId="8" fillId="0" borderId="1" xfId="4" applyFont="1" applyBorder="1" applyAlignment="1">
      <alignment horizontal="right"/>
    </xf>
    <xf numFmtId="43" fontId="9" fillId="0" borderId="1" xfId="4" applyFont="1" applyFill="1" applyBorder="1" applyAlignment="1">
      <alignment vertical="center"/>
    </xf>
    <xf numFmtId="43" fontId="10" fillId="0" borderId="1" xfId="4" applyFont="1" applyFill="1" applyBorder="1" applyAlignment="1">
      <alignment vertical="center"/>
    </xf>
    <xf numFmtId="43" fontId="0" fillId="0" borderId="0" xfId="0" applyNumberFormat="1"/>
    <xf numFmtId="43" fontId="4" fillId="0" borderId="1" xfId="4" applyFont="1" applyFill="1" applyBorder="1"/>
    <xf numFmtId="43" fontId="8" fillId="0" borderId="1" xfId="4" applyFont="1" applyFill="1" applyBorder="1"/>
    <xf numFmtId="43" fontId="0" fillId="0" borderId="0" xfId="4" applyFont="1"/>
    <xf numFmtId="164" fontId="0" fillId="0" borderId="0" xfId="0" applyNumberFormat="1"/>
    <xf numFmtId="165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 vertical="center" wrapText="1"/>
    </xf>
  </cellXfs>
  <cellStyles count="5">
    <cellStyle name="Migliaia" xfId="4" builtinId="3"/>
    <cellStyle name="Migliaia 2" xfId="1" xr:uid="{00000000-0005-0000-0000-000000000000}"/>
    <cellStyle name="Normale" xfId="0" builtinId="0"/>
    <cellStyle name="Normale 2" xfId="2" xr:uid="{00000000-0005-0000-0000-000002000000}"/>
    <cellStyle name="Normale 3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2E3436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8"/>
  <sheetViews>
    <sheetView zoomScale="90" zoomScaleNormal="90" workbookViewId="0">
      <selection activeCell="A12" sqref="A12:XFD12"/>
    </sheetView>
  </sheetViews>
  <sheetFormatPr defaultColWidth="9" defaultRowHeight="14.5"/>
  <cols>
    <col min="1" max="1" width="20.453125" customWidth="1"/>
    <col min="2" max="2" width="21.26953125" customWidth="1"/>
    <col min="3" max="10" width="12.7265625" customWidth="1"/>
    <col min="11" max="12" width="14.26953125" customWidth="1"/>
    <col min="13" max="13" width="14.54296875" customWidth="1"/>
    <col min="14" max="20" width="14.26953125" customWidth="1"/>
    <col min="21" max="21" width="20.81640625" customWidth="1"/>
  </cols>
  <sheetData>
    <row r="1" spans="1:22" ht="39">
      <c r="A1" s="2" t="s">
        <v>27</v>
      </c>
      <c r="B1" s="3" t="s">
        <v>6</v>
      </c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3" t="s">
        <v>12</v>
      </c>
      <c r="I1" s="3" t="s">
        <v>13</v>
      </c>
      <c r="J1" s="3" t="s">
        <v>14</v>
      </c>
      <c r="K1" s="3" t="s">
        <v>15</v>
      </c>
      <c r="L1" s="3" t="s">
        <v>16</v>
      </c>
      <c r="M1" s="3" t="s">
        <v>17</v>
      </c>
    </row>
    <row r="2" spans="1:22">
      <c r="A2" s="4" t="s">
        <v>18</v>
      </c>
      <c r="B2" s="5"/>
      <c r="C2" s="6">
        <f>C3+C6</f>
        <v>1098348.8910000001</v>
      </c>
      <c r="D2" s="6">
        <f t="shared" ref="D2:M2" si="0">D3+D6</f>
        <v>4126782.9795000022</v>
      </c>
      <c r="E2" s="6">
        <f t="shared" si="0"/>
        <v>1628728.453</v>
      </c>
      <c r="F2" s="6">
        <f t="shared" si="0"/>
        <v>301600.51260000002</v>
      </c>
      <c r="G2" s="6">
        <f t="shared" si="0"/>
        <v>996213.03589999955</v>
      </c>
      <c r="H2" s="6">
        <f t="shared" si="0"/>
        <v>3158.6579999999999</v>
      </c>
      <c r="I2" s="6">
        <f t="shared" si="0"/>
        <v>680601.62620000006</v>
      </c>
      <c r="J2" s="6">
        <f t="shared" si="0"/>
        <v>240132.85740000004</v>
      </c>
      <c r="K2" s="6">
        <f t="shared" si="0"/>
        <v>8804700.5782000031</v>
      </c>
      <c r="L2" s="6">
        <f t="shared" si="0"/>
        <v>28755561.001099985</v>
      </c>
      <c r="M2" s="6">
        <f t="shared" si="0"/>
        <v>37560261.579299986</v>
      </c>
      <c r="Q2" t="s">
        <v>24</v>
      </c>
      <c r="T2" t="s">
        <v>25</v>
      </c>
      <c r="U2">
        <v>2020</v>
      </c>
      <c r="V2" t="s">
        <v>26</v>
      </c>
    </row>
    <row r="3" spans="1:22">
      <c r="A3" s="7"/>
      <c r="B3" s="7" t="s">
        <v>19</v>
      </c>
      <c r="C3" s="13">
        <f>SUM(C4:C5)</f>
        <v>308582.11</v>
      </c>
      <c r="D3" s="13">
        <f t="shared" ref="D3:M3" si="1">SUM(D4:D5)</f>
        <v>1417914.9949999996</v>
      </c>
      <c r="E3" s="13">
        <f t="shared" si="1"/>
        <v>855152.88800000004</v>
      </c>
      <c r="F3" s="13">
        <f t="shared" si="1"/>
        <v>135929.09750000003</v>
      </c>
      <c r="G3" s="13">
        <v>180035.6532</v>
      </c>
      <c r="H3" s="13"/>
      <c r="I3" s="13">
        <v>66952.133199999982</v>
      </c>
      <c r="J3" s="13">
        <v>34587.953000000001</v>
      </c>
      <c r="K3" s="13">
        <f t="shared" si="1"/>
        <v>2728288.3944999999</v>
      </c>
      <c r="L3" s="13">
        <f t="shared" si="1"/>
        <v>7085613.293999996</v>
      </c>
      <c r="M3" s="13">
        <f t="shared" si="1"/>
        <v>9813901.6884999964</v>
      </c>
      <c r="Q3" t="s">
        <v>18</v>
      </c>
      <c r="T3" s="15">
        <v>10823974.476</v>
      </c>
      <c r="U3" s="16">
        <f>U4+U5</f>
        <v>8804700.5782000031</v>
      </c>
      <c r="V3" s="17">
        <f>(U3-T3)/T3*100</f>
        <v>-18.655567807161159</v>
      </c>
    </row>
    <row r="4" spans="1:22">
      <c r="A4" s="8"/>
      <c r="B4" s="9" t="s">
        <v>4</v>
      </c>
      <c r="C4" s="14">
        <v>308582.11</v>
      </c>
      <c r="D4" s="14">
        <v>1417914.9949999996</v>
      </c>
      <c r="E4" s="14">
        <v>855152.88800000004</v>
      </c>
      <c r="F4" s="14">
        <v>135929.09750000003</v>
      </c>
      <c r="G4" s="14">
        <v>8977.52</v>
      </c>
      <c r="H4" s="14"/>
      <c r="I4" s="14">
        <v>865.89200000000005</v>
      </c>
      <c r="J4" s="14"/>
      <c r="K4" s="10">
        <f t="shared" ref="K4:K14" si="2">SUM(C4:J4)</f>
        <v>2727422.5024999999</v>
      </c>
      <c r="L4" s="14">
        <v>7057082.855999996</v>
      </c>
      <c r="M4" s="11">
        <f t="shared" ref="M4:M15" si="3">K4+L4</f>
        <v>9784505.3584999964</v>
      </c>
      <c r="R4" t="s">
        <v>19</v>
      </c>
      <c r="T4" s="15">
        <v>4046947.162</v>
      </c>
      <c r="U4" s="12">
        <f>K3</f>
        <v>2728288.3944999999</v>
      </c>
      <c r="V4" s="17">
        <f t="shared" ref="V4:V12" si="4">(U4-T4)/T4*100</f>
        <v>-32.584037169596236</v>
      </c>
    </row>
    <row r="5" spans="1:22">
      <c r="A5" s="8"/>
      <c r="B5" s="9" t="s">
        <v>20</v>
      </c>
      <c r="C5" s="14"/>
      <c r="D5" s="14"/>
      <c r="E5" s="14"/>
      <c r="F5" s="14"/>
      <c r="G5" s="14"/>
      <c r="H5" s="14">
        <v>865.89200000000005</v>
      </c>
      <c r="I5" s="14"/>
      <c r="J5" s="14"/>
      <c r="K5" s="10">
        <f t="shared" si="2"/>
        <v>865.89200000000005</v>
      </c>
      <c r="L5" s="14">
        <v>28530.438000000002</v>
      </c>
      <c r="M5" s="11">
        <f t="shared" si="3"/>
        <v>29396.33</v>
      </c>
      <c r="R5" t="s">
        <v>21</v>
      </c>
      <c r="T5" s="15">
        <v>6777027.3140000002</v>
      </c>
      <c r="U5" s="12">
        <f>K6</f>
        <v>6076412.1837000027</v>
      </c>
      <c r="V5" s="17">
        <f t="shared" si="4"/>
        <v>-10.338089221695551</v>
      </c>
    </row>
    <row r="6" spans="1:22">
      <c r="A6" s="7"/>
      <c r="B6" s="7" t="s">
        <v>21</v>
      </c>
      <c r="C6" s="13">
        <f>SUM(C7:C8)</f>
        <v>789766.78100000008</v>
      </c>
      <c r="D6" s="13">
        <f t="shared" ref="D6:M6" si="5">SUM(D7:D8)</f>
        <v>2708867.9845000026</v>
      </c>
      <c r="E6" s="13">
        <f t="shared" si="5"/>
        <v>773575.56499999994</v>
      </c>
      <c r="F6" s="13">
        <f t="shared" si="5"/>
        <v>165671.41510000001</v>
      </c>
      <c r="G6" s="13">
        <f t="shared" si="5"/>
        <v>816177.38269999961</v>
      </c>
      <c r="H6" s="13">
        <f t="shared" si="5"/>
        <v>3158.6579999999999</v>
      </c>
      <c r="I6" s="13">
        <f t="shared" si="5"/>
        <v>613649.49300000002</v>
      </c>
      <c r="J6" s="13">
        <f t="shared" si="5"/>
        <v>205544.90440000003</v>
      </c>
      <c r="K6" s="13">
        <f t="shared" si="5"/>
        <v>6076412.1837000027</v>
      </c>
      <c r="L6" s="13">
        <f t="shared" si="5"/>
        <v>21669947.707099989</v>
      </c>
      <c r="M6" s="13">
        <f t="shared" si="5"/>
        <v>27746359.890799992</v>
      </c>
      <c r="Q6" t="s">
        <v>22</v>
      </c>
      <c r="T6" s="15">
        <v>1970952.3929999997</v>
      </c>
      <c r="U6" s="16">
        <f>U7+U10</f>
        <v>2703552.6926999995</v>
      </c>
      <c r="V6" s="17">
        <f t="shared" si="4"/>
        <v>37.16986276796387</v>
      </c>
    </row>
    <row r="7" spans="1:22">
      <c r="A7" s="8"/>
      <c r="B7" s="9" t="s">
        <v>4</v>
      </c>
      <c r="C7" s="14">
        <v>753284.39200000011</v>
      </c>
      <c r="D7" s="14">
        <v>2503691.3365000025</v>
      </c>
      <c r="E7" s="14">
        <v>773230.19699999993</v>
      </c>
      <c r="F7" s="14">
        <v>163668.71010000003</v>
      </c>
      <c r="G7" s="14">
        <v>788121.71269999957</v>
      </c>
      <c r="H7" s="14">
        <v>3158.6579999999999</v>
      </c>
      <c r="I7" s="14">
        <v>613393.91200000001</v>
      </c>
      <c r="J7" s="14">
        <v>201901.20440000002</v>
      </c>
      <c r="K7" s="10">
        <f t="shared" si="2"/>
        <v>5800450.122700003</v>
      </c>
      <c r="L7" s="14">
        <v>21065689.063099988</v>
      </c>
      <c r="M7" s="11">
        <f t="shared" si="3"/>
        <v>26866139.18579999</v>
      </c>
      <c r="R7" t="s">
        <v>19</v>
      </c>
      <c r="T7" s="15">
        <v>1336274.7229999998</v>
      </c>
      <c r="U7" s="12">
        <f t="shared" ref="U7:U12" si="6">K10</f>
        <v>1382913.6911999991</v>
      </c>
      <c r="V7" s="17">
        <f t="shared" si="4"/>
        <v>3.4902230355216646</v>
      </c>
    </row>
    <row r="8" spans="1:22">
      <c r="A8" s="8"/>
      <c r="B8" s="9" t="s">
        <v>20</v>
      </c>
      <c r="C8" s="14">
        <v>36482.388999999996</v>
      </c>
      <c r="D8" s="14">
        <v>205176.64799999999</v>
      </c>
      <c r="E8" s="14">
        <v>345.36799999999999</v>
      </c>
      <c r="F8" s="14">
        <v>2002.7049999999999</v>
      </c>
      <c r="G8" s="14">
        <v>28055.67</v>
      </c>
      <c r="H8" s="14"/>
      <c r="I8" s="14">
        <v>255.58100000000002</v>
      </c>
      <c r="J8" s="14">
        <v>3643.7</v>
      </c>
      <c r="K8" s="10">
        <f>SUM(C8:J8)</f>
        <v>275962.06099999999</v>
      </c>
      <c r="L8" s="14">
        <v>604258.6440000002</v>
      </c>
      <c r="M8" s="11">
        <f>K8+L8</f>
        <v>880220.70500000019</v>
      </c>
      <c r="S8" t="s">
        <v>4</v>
      </c>
      <c r="T8" s="15">
        <v>1327004.6789999998</v>
      </c>
      <c r="U8" s="12">
        <f t="shared" si="6"/>
        <v>1373895.807199999</v>
      </c>
      <c r="V8" s="17">
        <f t="shared" si="4"/>
        <v>3.533606847214382</v>
      </c>
    </row>
    <row r="9" spans="1:22">
      <c r="A9" s="4" t="s">
        <v>22</v>
      </c>
      <c r="B9" s="7"/>
      <c r="C9" s="13">
        <f>C10+C13</f>
        <v>239748.83009999996</v>
      </c>
      <c r="D9" s="13">
        <f t="shared" ref="D9:M9" si="7">D10+D13</f>
        <v>1092930.2674999996</v>
      </c>
      <c r="E9" s="13">
        <f t="shared" si="7"/>
        <v>108402.51609999998</v>
      </c>
      <c r="F9" s="13">
        <f t="shared" si="7"/>
        <v>790801.93119999999</v>
      </c>
      <c r="G9" s="13">
        <f t="shared" si="7"/>
        <v>8140.0344999999988</v>
      </c>
      <c r="H9" s="13">
        <f t="shared" si="7"/>
        <v>135.12440000000001</v>
      </c>
      <c r="I9" s="13">
        <f t="shared" si="7"/>
        <v>15402.5434</v>
      </c>
      <c r="J9" s="13">
        <f t="shared" si="7"/>
        <v>447991.44550000009</v>
      </c>
      <c r="K9" s="13">
        <f t="shared" si="7"/>
        <v>2703552.6926999995</v>
      </c>
      <c r="L9" s="13">
        <f t="shared" si="7"/>
        <v>3115997.9867000002</v>
      </c>
      <c r="M9" s="13">
        <f t="shared" si="7"/>
        <v>5819550.6793999989</v>
      </c>
      <c r="S9" t="s">
        <v>20</v>
      </c>
      <c r="T9" s="15">
        <v>9270.0439999999999</v>
      </c>
      <c r="U9" s="12">
        <f t="shared" si="6"/>
        <v>9017.884</v>
      </c>
      <c r="V9" s="17">
        <f t="shared" si="4"/>
        <v>-2.720159688562426</v>
      </c>
    </row>
    <row r="10" spans="1:22">
      <c r="A10" s="7"/>
      <c r="B10" s="7" t="s">
        <v>19</v>
      </c>
      <c r="C10" s="13">
        <f>SUM(C11:C12)</f>
        <v>176822.94159999993</v>
      </c>
      <c r="D10" s="13">
        <f t="shared" ref="D10:M10" si="8">SUM(D11:D12)</f>
        <v>588688.01139999914</v>
      </c>
      <c r="E10" s="13">
        <f t="shared" si="8"/>
        <v>103996.06839999997</v>
      </c>
      <c r="F10" s="13">
        <f t="shared" si="8"/>
        <v>480567.10930000019</v>
      </c>
      <c r="G10" s="13">
        <f t="shared" si="8"/>
        <v>4238.8705</v>
      </c>
      <c r="H10" s="13">
        <f t="shared" si="8"/>
        <v>72.095400000000012</v>
      </c>
      <c r="I10" s="13">
        <f t="shared" si="8"/>
        <v>3280.4765999999995</v>
      </c>
      <c r="J10" s="13">
        <f t="shared" si="8"/>
        <v>25248.117999999991</v>
      </c>
      <c r="K10" s="13">
        <f t="shared" si="8"/>
        <v>1382913.6911999991</v>
      </c>
      <c r="L10" s="13">
        <f t="shared" si="8"/>
        <v>1973055.7954999998</v>
      </c>
      <c r="M10" s="13">
        <f t="shared" si="8"/>
        <v>3355969.4866999988</v>
      </c>
      <c r="R10" t="s">
        <v>21</v>
      </c>
      <c r="T10" s="15">
        <v>634677.66999999993</v>
      </c>
      <c r="U10" s="12">
        <f t="shared" si="6"/>
        <v>1320639.0015000002</v>
      </c>
      <c r="V10" s="17">
        <f t="shared" si="4"/>
        <v>108.08026876067665</v>
      </c>
    </row>
    <row r="11" spans="1:22">
      <c r="A11" s="7"/>
      <c r="B11" s="9" t="s">
        <v>4</v>
      </c>
      <c r="C11" s="14">
        <v>176822.94159999993</v>
      </c>
      <c r="D11" s="14">
        <v>586077.88139999914</v>
      </c>
      <c r="E11" s="14">
        <v>103996.06839999997</v>
      </c>
      <c r="F11" s="14">
        <v>474159.35530000017</v>
      </c>
      <c r="G11" s="14">
        <v>4238.8705</v>
      </c>
      <c r="H11" s="14">
        <v>72.095400000000012</v>
      </c>
      <c r="I11" s="14">
        <v>3280.4765999999995</v>
      </c>
      <c r="J11" s="14">
        <v>25248.117999999991</v>
      </c>
      <c r="K11" s="10">
        <f t="shared" si="2"/>
        <v>1373895.807199999</v>
      </c>
      <c r="L11" s="14">
        <v>1533291.5955000001</v>
      </c>
      <c r="M11" s="11">
        <f t="shared" si="3"/>
        <v>2907187.402699999</v>
      </c>
      <c r="S11" t="s">
        <v>4</v>
      </c>
      <c r="T11" s="15">
        <v>542438.24399999995</v>
      </c>
      <c r="U11" s="12">
        <f t="shared" si="6"/>
        <v>1282570.2975000003</v>
      </c>
      <c r="V11" s="17">
        <f t="shared" si="4"/>
        <v>136.44540400436819</v>
      </c>
    </row>
    <row r="12" spans="1:22">
      <c r="A12" s="7"/>
      <c r="B12" s="9" t="s">
        <v>20</v>
      </c>
      <c r="C12" s="14"/>
      <c r="D12" s="14">
        <v>2610.13</v>
      </c>
      <c r="E12" s="14"/>
      <c r="F12" s="14">
        <v>6407.7539999999999</v>
      </c>
      <c r="G12" s="14"/>
      <c r="H12" s="14"/>
      <c r="I12" s="14"/>
      <c r="J12" s="14"/>
      <c r="K12" s="10">
        <f>SUM(C12:J12)</f>
        <v>9017.884</v>
      </c>
      <c r="L12" s="14">
        <v>439764.19999999972</v>
      </c>
      <c r="M12" s="11">
        <f t="shared" si="3"/>
        <v>448782.08399999974</v>
      </c>
      <c r="S12" t="s">
        <v>20</v>
      </c>
      <c r="T12" s="15">
        <v>92239.426000000007</v>
      </c>
      <c r="U12" s="12">
        <f t="shared" si="6"/>
        <v>38068.704000000005</v>
      </c>
      <c r="V12" s="17">
        <f t="shared" si="4"/>
        <v>-58.728381505756545</v>
      </c>
    </row>
    <row r="13" spans="1:22">
      <c r="A13" s="7"/>
      <c r="B13" s="7" t="s">
        <v>21</v>
      </c>
      <c r="C13" s="13">
        <f>SUM(C14:C15)</f>
        <v>62925.888500000015</v>
      </c>
      <c r="D13" s="13">
        <f t="shared" ref="D13:M13" si="9">SUM(D14:D15)</f>
        <v>504242.25610000035</v>
      </c>
      <c r="E13" s="13">
        <f t="shared" si="9"/>
        <v>4406.4477000000015</v>
      </c>
      <c r="F13" s="13">
        <f t="shared" si="9"/>
        <v>310234.82189999981</v>
      </c>
      <c r="G13" s="13">
        <f t="shared" si="9"/>
        <v>3901.1639999999989</v>
      </c>
      <c r="H13" s="13">
        <f t="shared" si="9"/>
        <v>63.028999999999996</v>
      </c>
      <c r="I13" s="13">
        <f t="shared" si="9"/>
        <v>12122.066800000001</v>
      </c>
      <c r="J13" s="13">
        <f t="shared" si="9"/>
        <v>422743.32750000007</v>
      </c>
      <c r="K13" s="13">
        <f t="shared" si="9"/>
        <v>1320639.0015000002</v>
      </c>
      <c r="L13" s="13">
        <f t="shared" si="9"/>
        <v>1142942.1912000002</v>
      </c>
      <c r="M13" s="13">
        <f t="shared" si="9"/>
        <v>2463581.1927000005</v>
      </c>
      <c r="Q13" t="s">
        <v>23</v>
      </c>
      <c r="T13" s="15">
        <v>12794926.868999999</v>
      </c>
      <c r="U13" s="16">
        <f>U3+U6</f>
        <v>11508253.270900004</v>
      </c>
      <c r="V13" s="17">
        <f>(U13-T13)/T13*100</f>
        <v>-10.056123112492294</v>
      </c>
    </row>
    <row r="14" spans="1:22">
      <c r="A14" s="7"/>
      <c r="B14" s="9" t="s">
        <v>4</v>
      </c>
      <c r="C14" s="14">
        <v>61434.548500000012</v>
      </c>
      <c r="D14" s="14">
        <v>471255.72410000034</v>
      </c>
      <c r="E14" s="14">
        <v>4406.4477000000015</v>
      </c>
      <c r="F14" s="14">
        <v>306649.83989999979</v>
      </c>
      <c r="G14" s="14">
        <v>3895.3139999999989</v>
      </c>
      <c r="H14" s="14">
        <v>63.028999999999996</v>
      </c>
      <c r="I14" s="14">
        <v>12122.066800000001</v>
      </c>
      <c r="J14" s="14">
        <v>422743.32750000007</v>
      </c>
      <c r="K14" s="10">
        <f t="shared" si="2"/>
        <v>1282570.2975000003</v>
      </c>
      <c r="L14" s="14">
        <v>814589.46120000037</v>
      </c>
      <c r="M14" s="11">
        <f t="shared" si="3"/>
        <v>2097159.7587000006</v>
      </c>
    </row>
    <row r="15" spans="1:22">
      <c r="A15" s="7"/>
      <c r="B15" s="9" t="s">
        <v>20</v>
      </c>
      <c r="C15" s="14">
        <v>1491.3400000000001</v>
      </c>
      <c r="D15" s="14">
        <v>32986.531999999999</v>
      </c>
      <c r="E15" s="14"/>
      <c r="F15" s="14">
        <v>3584.982</v>
      </c>
      <c r="G15" s="14">
        <v>5.85</v>
      </c>
      <c r="H15" s="14"/>
      <c r="I15" s="14"/>
      <c r="J15" s="14"/>
      <c r="K15" s="10">
        <f>SUM(C15:J15)</f>
        <v>38068.704000000005</v>
      </c>
      <c r="L15" s="14">
        <v>328352.72999999986</v>
      </c>
      <c r="M15" s="11">
        <f t="shared" si="3"/>
        <v>366421.43399999989</v>
      </c>
    </row>
    <row r="16" spans="1:22">
      <c r="A16" s="4" t="s">
        <v>23</v>
      </c>
      <c r="B16" s="7"/>
      <c r="C16" s="13">
        <f>C2+C9</f>
        <v>1338097.7211</v>
      </c>
      <c r="D16" s="13">
        <f t="shared" ref="D16:M16" si="10">D2+D9</f>
        <v>5219713.2470000014</v>
      </c>
      <c r="E16" s="13">
        <f t="shared" si="10"/>
        <v>1737130.9690999999</v>
      </c>
      <c r="F16" s="13">
        <f t="shared" si="10"/>
        <v>1092402.4438</v>
      </c>
      <c r="G16" s="13">
        <f t="shared" si="10"/>
        <v>1004353.0703999995</v>
      </c>
      <c r="H16" s="13">
        <f t="shared" si="10"/>
        <v>3293.7824000000001</v>
      </c>
      <c r="I16" s="13">
        <f t="shared" si="10"/>
        <v>696004.16960000002</v>
      </c>
      <c r="J16" s="13">
        <f t="shared" si="10"/>
        <v>688124.30290000013</v>
      </c>
      <c r="K16" s="13">
        <f t="shared" si="10"/>
        <v>11508253.270900004</v>
      </c>
      <c r="L16" s="13">
        <f t="shared" si="10"/>
        <v>31871558.987799987</v>
      </c>
      <c r="M16" s="13">
        <f t="shared" si="10"/>
        <v>43379812.258699983</v>
      </c>
    </row>
    <row r="19" spans="2:12">
      <c r="B19" t="s">
        <v>32</v>
      </c>
      <c r="C19" t="s">
        <v>30</v>
      </c>
      <c r="E19" s="16">
        <f>K12+K15</f>
        <v>47086.588000000003</v>
      </c>
      <c r="L19" s="12"/>
    </row>
    <row r="20" spans="2:12">
      <c r="C20" t="s">
        <v>31</v>
      </c>
      <c r="E20" s="17">
        <f>E19*100/K9</f>
        <v>1.7416560116302118</v>
      </c>
    </row>
    <row r="22" spans="2:12">
      <c r="B22" t="s">
        <v>33</v>
      </c>
      <c r="C22" t="s">
        <v>30</v>
      </c>
      <c r="E22" s="16">
        <f>L12+L15</f>
        <v>768116.92999999959</v>
      </c>
      <c r="L22" s="15"/>
    </row>
    <row r="23" spans="2:12">
      <c r="C23" t="s">
        <v>31</v>
      </c>
      <c r="E23" s="12">
        <f>E22*100/L9</f>
        <v>24.650751806597743</v>
      </c>
      <c r="L23" s="15"/>
    </row>
    <row r="24" spans="2:12">
      <c r="E24" s="12"/>
      <c r="L24" s="15"/>
    </row>
    <row r="25" spans="2:12">
      <c r="L25" s="15"/>
    </row>
    <row r="38" spans="3:13"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"/>
  <sheetViews>
    <sheetView tabSelected="1" zoomScale="120" zoomScaleNormal="120" workbookViewId="0">
      <selection activeCell="B3" sqref="B3:F3"/>
    </sheetView>
  </sheetViews>
  <sheetFormatPr defaultColWidth="11" defaultRowHeight="14.5"/>
  <cols>
    <col min="1" max="2" width="13.7265625" customWidth="1"/>
    <col min="3" max="5" width="11" customWidth="1"/>
    <col min="6" max="6" width="14.81640625" customWidth="1"/>
    <col min="7" max="7" width="11" customWidth="1"/>
    <col min="8" max="8" width="26.26953125" customWidth="1"/>
  </cols>
  <sheetData>
    <row r="1" spans="1:8" ht="54.75" customHeight="1">
      <c r="A1" s="18" t="s">
        <v>0</v>
      </c>
      <c r="B1" s="19" t="s">
        <v>28</v>
      </c>
      <c r="C1" s="19"/>
      <c r="D1" s="19"/>
      <c r="E1" s="19"/>
      <c r="F1" s="19"/>
      <c r="G1" s="1"/>
      <c r="H1" s="1"/>
    </row>
    <row r="2" spans="1:8" ht="15.75" customHeight="1">
      <c r="A2" s="18" t="s">
        <v>1</v>
      </c>
      <c r="B2" s="19" t="s">
        <v>5</v>
      </c>
      <c r="C2" s="19"/>
      <c r="D2" s="19"/>
      <c r="E2" s="19"/>
      <c r="F2" s="19"/>
      <c r="G2" s="1"/>
      <c r="H2" s="1"/>
    </row>
    <row r="3" spans="1:8" ht="99.65" customHeight="1">
      <c r="A3" s="18" t="s">
        <v>2</v>
      </c>
      <c r="B3" s="19"/>
      <c r="C3" s="19"/>
      <c r="D3" s="19"/>
      <c r="E3" s="19"/>
      <c r="F3" s="19"/>
      <c r="G3" s="1"/>
      <c r="H3" s="1"/>
    </row>
    <row r="4" spans="1:8" ht="15.75" customHeight="1">
      <c r="A4" s="18" t="s">
        <v>3</v>
      </c>
      <c r="B4" s="19" t="s">
        <v>29</v>
      </c>
      <c r="C4" s="19"/>
      <c r="D4" s="19"/>
      <c r="E4" s="19"/>
      <c r="F4" s="19"/>
      <c r="G4" s="1"/>
      <c r="H4" s="1"/>
    </row>
  </sheetData>
  <sheetProtection selectLockedCells="1" selectUnlockedCells="1"/>
  <mergeCells count="4">
    <mergeCell ref="B1:F1"/>
    <mergeCell ref="B2:F2"/>
    <mergeCell ref="B3:F3"/>
    <mergeCell ref="B4:F4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Roman,Normale"&amp;12&amp;A</oddHeader>
    <oddFooter>&amp;C&amp;"Times New Roman,Normale"&amp;12Pagina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Galosi Alessandra</dc:creator>
  <cp:lastModifiedBy>chiar</cp:lastModifiedBy>
  <dcterms:created xsi:type="dcterms:W3CDTF">2019-07-25T09:57:47Z</dcterms:created>
  <dcterms:modified xsi:type="dcterms:W3CDTF">2023-04-19T16:00:33Z</dcterms:modified>
</cp:coreProperties>
</file>