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frizza\Desktop\CRISTINA LAVORO\2026\Annuario\Economia ambiente\Sussidi\"/>
    </mc:Choice>
  </mc:AlternateContent>
  <xr:revisionPtr revIDLastSave="0" documentId="13_ncr:1_{D9D26284-80B2-4777-B902-7AC5C05A008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" sheetId="1" r:id="rId1"/>
    <sheet name="Metadati" sheetId="2" r:id="rId2"/>
    <sheet name="SAD" sheetId="3" r:id="rId3"/>
    <sheet name="SAF" sheetId="4" r:id="rId4"/>
    <sheet name="SA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E21" i="4"/>
  <c r="F21" i="4"/>
  <c r="G21" i="4"/>
  <c r="H21" i="4"/>
  <c r="I21" i="4"/>
  <c r="J21" i="4"/>
  <c r="K21" i="4"/>
  <c r="L21" i="4"/>
  <c r="M21" i="4"/>
  <c r="N21" i="4"/>
  <c r="B21" i="4"/>
  <c r="F5" i="1"/>
  <c r="F28" i="1" s="1"/>
  <c r="I28" i="1" s="1"/>
  <c r="E18" i="3"/>
  <c r="X29" i="1"/>
  <c r="W29" i="1"/>
  <c r="V29" i="1"/>
  <c r="Y29" i="1" s="1"/>
  <c r="X28" i="1"/>
  <c r="X30" i="1" s="1"/>
  <c r="W28" i="1"/>
  <c r="V28" i="1"/>
  <c r="Y28" i="1" s="1"/>
  <c r="T29" i="1"/>
  <c r="S29" i="1"/>
  <c r="R29" i="1"/>
  <c r="T28" i="1"/>
  <c r="T30" i="1" s="1"/>
  <c r="S28" i="1"/>
  <c r="R28" i="1"/>
  <c r="U28" i="1" s="1"/>
  <c r="P29" i="1"/>
  <c r="O29" i="1"/>
  <c r="N29" i="1"/>
  <c r="P28" i="1"/>
  <c r="P30" i="1" s="1"/>
  <c r="O28" i="1"/>
  <c r="N28" i="1"/>
  <c r="N30" i="1" s="1"/>
  <c r="L29" i="1"/>
  <c r="K29" i="1"/>
  <c r="J29" i="1"/>
  <c r="M28" i="1"/>
  <c r="L28" i="1"/>
  <c r="L30" i="1" s="1"/>
  <c r="K28" i="1"/>
  <c r="J28" i="1"/>
  <c r="J30" i="1" s="1"/>
  <c r="H29" i="1"/>
  <c r="G29" i="1"/>
  <c r="F29" i="1"/>
  <c r="I29" i="1" s="1"/>
  <c r="H28" i="1"/>
  <c r="H30" i="1" s="1"/>
  <c r="G28" i="1"/>
  <c r="E28" i="1"/>
  <c r="C28" i="1"/>
  <c r="D28" i="1"/>
  <c r="D30" i="1" s="1"/>
  <c r="C29" i="1"/>
  <c r="E29" i="1" s="1"/>
  <c r="D29" i="1"/>
  <c r="B30" i="1"/>
  <c r="B29" i="1"/>
  <c r="B28" i="1"/>
  <c r="I25" i="1"/>
  <c r="Q25" i="1"/>
  <c r="Y25" i="1"/>
  <c r="X25" i="1"/>
  <c r="T25" i="1"/>
  <c r="P25" i="1"/>
  <c r="L25" i="1"/>
  <c r="H25" i="1"/>
  <c r="D25" i="1"/>
  <c r="W25" i="1"/>
  <c r="S25" i="1"/>
  <c r="U25" i="1" s="1"/>
  <c r="O25" i="1"/>
  <c r="K25" i="1"/>
  <c r="M25" i="1" s="1"/>
  <c r="G25" i="1"/>
  <c r="C25" i="1"/>
  <c r="E25" i="1" s="1"/>
  <c r="V25" i="1"/>
  <c r="R25" i="1"/>
  <c r="N25" i="1"/>
  <c r="J25" i="1"/>
  <c r="F25" i="1"/>
  <c r="B25" i="1"/>
  <c r="Y22" i="1"/>
  <c r="Y21" i="1"/>
  <c r="Y20" i="1"/>
  <c r="U22" i="1"/>
  <c r="U21" i="1"/>
  <c r="U20" i="1"/>
  <c r="Q22" i="1"/>
  <c r="Q21" i="1"/>
  <c r="Q20" i="1"/>
  <c r="M22" i="1"/>
  <c r="M21" i="1"/>
  <c r="M20" i="1"/>
  <c r="I22" i="1"/>
  <c r="I21" i="1"/>
  <c r="I20" i="1"/>
  <c r="E22" i="1"/>
  <c r="E21" i="1"/>
  <c r="E20" i="1"/>
  <c r="X22" i="1"/>
  <c r="W22" i="1"/>
  <c r="V22" i="1"/>
  <c r="T22" i="1"/>
  <c r="S22" i="1"/>
  <c r="R22" i="1"/>
  <c r="P22" i="1"/>
  <c r="O22" i="1"/>
  <c r="N22" i="1"/>
  <c r="L22" i="1"/>
  <c r="K22" i="1"/>
  <c r="J22" i="1"/>
  <c r="H22" i="1"/>
  <c r="G22" i="1"/>
  <c r="F22" i="1"/>
  <c r="D22" i="1"/>
  <c r="C22" i="1"/>
  <c r="B22" i="1"/>
  <c r="X21" i="1"/>
  <c r="X20" i="1"/>
  <c r="T21" i="1"/>
  <c r="T20" i="1"/>
  <c r="P21" i="1"/>
  <c r="P20" i="1"/>
  <c r="L21" i="1"/>
  <c r="L20" i="1"/>
  <c r="H21" i="1"/>
  <c r="H20" i="1"/>
  <c r="D21" i="1"/>
  <c r="D20" i="1"/>
  <c r="W21" i="1"/>
  <c r="W20" i="1"/>
  <c r="S21" i="1"/>
  <c r="S20" i="1"/>
  <c r="O21" i="1"/>
  <c r="O20" i="1"/>
  <c r="K21" i="1"/>
  <c r="K20" i="1"/>
  <c r="G21" i="1"/>
  <c r="G20" i="1"/>
  <c r="C21" i="1"/>
  <c r="C20" i="1"/>
  <c r="V21" i="1"/>
  <c r="V20" i="1"/>
  <c r="R21" i="1"/>
  <c r="R20" i="1"/>
  <c r="N21" i="1"/>
  <c r="N20" i="1"/>
  <c r="J21" i="1"/>
  <c r="J20" i="1"/>
  <c r="F21" i="1"/>
  <c r="F20" i="1"/>
  <c r="B21" i="1"/>
  <c r="B20" i="1"/>
  <c r="I16" i="1"/>
  <c r="U15" i="1"/>
  <c r="V17" i="1"/>
  <c r="S17" i="1"/>
  <c r="P17" i="1"/>
  <c r="L17" i="1"/>
  <c r="H17" i="1"/>
  <c r="F17" i="1"/>
  <c r="I17" i="1" s="1"/>
  <c r="X15" i="1"/>
  <c r="X17" i="1" s="1"/>
  <c r="T15" i="1"/>
  <c r="T17" i="1" s="1"/>
  <c r="D15" i="1"/>
  <c r="D17" i="1" s="1"/>
  <c r="W16" i="1"/>
  <c r="W15" i="1"/>
  <c r="Y15" i="1" s="1"/>
  <c r="S16" i="1"/>
  <c r="S15" i="1"/>
  <c r="O16" i="1"/>
  <c r="O15" i="1"/>
  <c r="O17" i="1" s="1"/>
  <c r="K16" i="1"/>
  <c r="K15" i="1"/>
  <c r="M15" i="1" s="1"/>
  <c r="G16" i="1"/>
  <c r="G15" i="1"/>
  <c r="G17" i="1" s="1"/>
  <c r="C16" i="1"/>
  <c r="C15" i="1"/>
  <c r="C17" i="1" s="1"/>
  <c r="V16" i="1"/>
  <c r="Y16" i="1" s="1"/>
  <c r="R16" i="1"/>
  <c r="R17" i="1" s="1"/>
  <c r="N16" i="1"/>
  <c r="Q16" i="1" s="1"/>
  <c r="J16" i="1"/>
  <c r="M16" i="1" s="1"/>
  <c r="F16" i="1"/>
  <c r="B16" i="1"/>
  <c r="E16" i="1" s="1"/>
  <c r="M11" i="1"/>
  <c r="Q11" i="1"/>
  <c r="U11" i="1"/>
  <c r="Y11" i="1"/>
  <c r="W12" i="1"/>
  <c r="N12" i="1"/>
  <c r="J12" i="1"/>
  <c r="M12" i="1" s="1"/>
  <c r="G12" i="1"/>
  <c r="X11" i="1"/>
  <c r="X10" i="1"/>
  <c r="X12" i="1" s="1"/>
  <c r="T11" i="1"/>
  <c r="T10" i="1"/>
  <c r="T12" i="1" s="1"/>
  <c r="P11" i="1"/>
  <c r="P10" i="1"/>
  <c r="P12" i="1" s="1"/>
  <c r="L11" i="1"/>
  <c r="L10" i="1"/>
  <c r="L12" i="1" s="1"/>
  <c r="H11" i="1"/>
  <c r="H10" i="1"/>
  <c r="H12" i="1" s="1"/>
  <c r="D11" i="1"/>
  <c r="D10" i="1"/>
  <c r="D12" i="1" s="1"/>
  <c r="W11" i="1"/>
  <c r="W10" i="1"/>
  <c r="S11" i="1"/>
  <c r="S10" i="1"/>
  <c r="S12" i="1" s="1"/>
  <c r="O11" i="1"/>
  <c r="O10" i="1"/>
  <c r="O12" i="1" s="1"/>
  <c r="K11" i="1"/>
  <c r="K10" i="1"/>
  <c r="K12" i="1" s="1"/>
  <c r="G11" i="1"/>
  <c r="G10" i="1"/>
  <c r="C11" i="1"/>
  <c r="C10" i="1"/>
  <c r="C12" i="1" s="1"/>
  <c r="V11" i="1"/>
  <c r="V10" i="1"/>
  <c r="Y10" i="1" s="1"/>
  <c r="R11" i="1"/>
  <c r="R10" i="1"/>
  <c r="U10" i="1" s="1"/>
  <c r="N11" i="1"/>
  <c r="N10" i="1"/>
  <c r="J11" i="1"/>
  <c r="J10" i="1"/>
  <c r="M10" i="1" s="1"/>
  <c r="F11" i="1"/>
  <c r="I11" i="1" s="1"/>
  <c r="F10" i="1"/>
  <c r="F12" i="1" s="1"/>
  <c r="I12" i="1" s="1"/>
  <c r="B11" i="1"/>
  <c r="E11" i="1" s="1"/>
  <c r="B10" i="1"/>
  <c r="E10" i="1" s="1"/>
  <c r="S7" i="1"/>
  <c r="I6" i="1"/>
  <c r="E6" i="1"/>
  <c r="X6" i="1"/>
  <c r="X5" i="1"/>
  <c r="X7" i="1" s="1"/>
  <c r="T6" i="1"/>
  <c r="T5" i="1"/>
  <c r="P6" i="1"/>
  <c r="P5" i="1"/>
  <c r="L6" i="1"/>
  <c r="L7" i="1" s="1"/>
  <c r="L5" i="1"/>
  <c r="H6" i="1"/>
  <c r="H5" i="1"/>
  <c r="H7" i="1" s="1"/>
  <c r="D6" i="1"/>
  <c r="D5" i="1"/>
  <c r="W6" i="1"/>
  <c r="Y6" i="1" s="1"/>
  <c r="S6" i="1"/>
  <c r="O6" i="1"/>
  <c r="Q6" i="1" s="1"/>
  <c r="K6" i="1"/>
  <c r="G6" i="1"/>
  <c r="C6" i="1"/>
  <c r="W5" i="1"/>
  <c r="S5" i="1"/>
  <c r="O5" i="1"/>
  <c r="K5" i="1"/>
  <c r="K7" i="1" s="1"/>
  <c r="G5" i="1"/>
  <c r="G7" i="1" s="1"/>
  <c r="C5" i="1"/>
  <c r="V5" i="1"/>
  <c r="V7" i="1" s="1"/>
  <c r="R5" i="1"/>
  <c r="R7" i="1" s="1"/>
  <c r="N5" i="1"/>
  <c r="N7" i="1" s="1"/>
  <c r="J5" i="1"/>
  <c r="J7" i="1" s="1"/>
  <c r="F7" i="1"/>
  <c r="B5" i="1"/>
  <c r="B7" i="1" s="1"/>
  <c r="S2" i="4"/>
  <c r="W2" i="1"/>
  <c r="X2" i="1" s="1"/>
  <c r="Y2" i="1" s="1"/>
  <c r="S2" i="1"/>
  <c r="T2" i="1" s="1"/>
  <c r="U2" i="1" s="1"/>
  <c r="S30" i="1" l="1"/>
  <c r="C30" i="1"/>
  <c r="E30" i="1" s="1"/>
  <c r="O30" i="1"/>
  <c r="Q30" i="1" s="1"/>
  <c r="U29" i="1"/>
  <c r="Q29" i="1"/>
  <c r="K30" i="1"/>
  <c r="M30" i="1" s="1"/>
  <c r="G30" i="1"/>
  <c r="M29" i="1"/>
  <c r="W30" i="1"/>
  <c r="V30" i="1"/>
  <c r="Y30" i="1" s="1"/>
  <c r="R30" i="1"/>
  <c r="Q28" i="1"/>
  <c r="F30" i="1"/>
  <c r="Q12" i="1"/>
  <c r="U17" i="1"/>
  <c r="U5" i="1"/>
  <c r="I10" i="1"/>
  <c r="D7" i="1"/>
  <c r="T7" i="1"/>
  <c r="Y5" i="1"/>
  <c r="Y7" i="1" s="1"/>
  <c r="V12" i="1"/>
  <c r="Y12" i="1" s="1"/>
  <c r="J17" i="1"/>
  <c r="M17" i="1" s="1"/>
  <c r="U16" i="1"/>
  <c r="I15" i="1"/>
  <c r="W7" i="1"/>
  <c r="O7" i="1"/>
  <c r="B12" i="1"/>
  <c r="E12" i="1" s="1"/>
  <c r="Q10" i="1"/>
  <c r="K17" i="1"/>
  <c r="B17" i="1"/>
  <c r="E17" i="1" s="1"/>
  <c r="W17" i="1"/>
  <c r="Y17" i="1" s="1"/>
  <c r="Q15" i="1"/>
  <c r="N17" i="1"/>
  <c r="Q17" i="1" s="1"/>
  <c r="E15" i="1"/>
  <c r="C7" i="1"/>
  <c r="E5" i="1"/>
  <c r="E7" i="1" s="1"/>
  <c r="R12" i="1"/>
  <c r="U12" i="1" s="1"/>
  <c r="U6" i="1"/>
  <c r="U7" i="1" s="1"/>
  <c r="P7" i="1"/>
  <c r="I5" i="1"/>
  <c r="I7" i="1" s="1"/>
  <c r="M5" i="1"/>
  <c r="M6" i="1"/>
  <c r="Q5" i="1"/>
  <c r="Q7" i="1" s="1"/>
  <c r="O2" i="1"/>
  <c r="P2" i="1" s="1"/>
  <c r="K2" i="1"/>
  <c r="L2" i="1" s="1"/>
  <c r="M2" i="1" s="1"/>
  <c r="I30" i="1" l="1"/>
  <c r="U30" i="1"/>
  <c r="M7" i="1"/>
  <c r="G2" i="1"/>
  <c r="H2" i="1" s="1"/>
  <c r="I2" i="1" s="1"/>
  <c r="C2" i="1"/>
  <c r="D2" i="1" s="1"/>
  <c r="E2" i="1" s="1"/>
</calcChain>
</file>

<file path=xl/sharedStrings.xml><?xml version="1.0" encoding="utf-8"?>
<sst xmlns="http://schemas.openxmlformats.org/spreadsheetml/2006/main" count="158" uniqueCount="35">
  <si>
    <t>Energia</t>
  </si>
  <si>
    <t>Altri sussidi</t>
  </si>
  <si>
    <t>Totale</t>
  </si>
  <si>
    <t>SAD</t>
  </si>
  <si>
    <t>SAF</t>
  </si>
  <si>
    <t>Sussidi diretti</t>
  </si>
  <si>
    <t>Tipo di sussidio</t>
  </si>
  <si>
    <t>Milioni €</t>
  </si>
  <si>
    <t xml:space="preserve">Totale </t>
  </si>
  <si>
    <t>TOTALE</t>
  </si>
  <si>
    <t>TOTALE SUSSIDI</t>
  </si>
  <si>
    <t>Sussidi indiretti</t>
  </si>
  <si>
    <t>IVA agevolata</t>
  </si>
  <si>
    <t>Agricoltura &amp; Pesca</t>
  </si>
  <si>
    <t>Trasporti</t>
  </si>
  <si>
    <t>Fonte</t>
  </si>
  <si>
    <t>Legenda</t>
  </si>
  <si>
    <t>Titolo</t>
  </si>
  <si>
    <t>Tabella 1: Stima dei sussidi totali annui per settore e tipologia (milioni di euro)</t>
  </si>
  <si>
    <t>MASE</t>
  </si>
  <si>
    <t>SAI</t>
  </si>
  <si>
    <t>SAD: Sussidio Ambientalmente Dannoso; SAF: Sussidio Ambientalmente Favorevole; SAI: Sussidio Ambientalmente Incerto; d.q.: da quantificare</t>
  </si>
  <si>
    <t xml:space="preserve">Categoria </t>
  </si>
  <si>
    <t xml:space="preserve">n </t>
  </si>
  <si>
    <t xml:space="preserve">M€ </t>
  </si>
  <si>
    <t>Totale SAD</t>
  </si>
  <si>
    <t>Agricoltura e Pesca</t>
  </si>
  <si>
    <t>Diretto</t>
  </si>
  <si>
    <t>Indiretto</t>
  </si>
  <si>
    <t>IVA
agevolata</t>
  </si>
  <si>
    <t>Categoria</t>
  </si>
  <si>
    <t>n</t>
  </si>
  <si>
    <t>M€</t>
  </si>
  <si>
    <t>Totale SAF</t>
  </si>
  <si>
    <t>Totale 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</si>
</sst>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.0\ _€_-;\-* #,##0.0\ _€_-;_-* &quot;-&quot;?\ _€_-;_-@_-"/>
    <numFmt numFmtId="167" formatCode="###0;###0"/>
    <numFmt numFmtId="168" formatCode="#,##0.0;#,##0.0"/>
    <numFmt numFmtId="169" formatCode="###0.0;###0.0"/>
    <numFmt numFmtId="170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sz val="11"/>
      <color rgb="FF000000"/>
      <name val="Garamond"/>
      <family val="1"/>
    </font>
    <font>
      <b/>
      <sz val="11"/>
      <color indexed="8"/>
      <name val="Garamond"/>
      <family val="1"/>
      <charset val="204"/>
    </font>
    <font>
      <b/>
      <sz val="11"/>
      <color indexed="8"/>
      <name val="Arial"/>
      <family val="2"/>
    </font>
    <font>
      <sz val="11"/>
      <color indexed="8"/>
      <name val="Garamond"/>
      <family val="1"/>
      <charset val="204"/>
    </font>
    <font>
      <sz val="11"/>
      <color indexed="8"/>
      <name val="Arial"/>
      <family val="2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9CDE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DE4"/>
        <bgColor indexed="64"/>
      </patternFill>
    </fill>
    <fill>
      <patternFill patternType="solid">
        <fgColor rgb="FFDCE6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2F75B5"/>
      </left>
      <right style="medium">
        <color rgb="FF2F75B5"/>
      </right>
      <top style="medium">
        <color rgb="FF2F75B5"/>
      </top>
      <bottom/>
      <diagonal/>
    </border>
    <border>
      <left style="medium">
        <color rgb="FF2F75B5"/>
      </left>
      <right/>
      <top style="medium">
        <color rgb="FF2F75B5"/>
      </top>
      <bottom style="medium">
        <color rgb="FF2F75B5"/>
      </bottom>
      <diagonal/>
    </border>
    <border>
      <left/>
      <right style="medium">
        <color rgb="FF2F75B5"/>
      </right>
      <top style="medium">
        <color rgb="FF2F75B5"/>
      </top>
      <bottom style="medium">
        <color rgb="FF2F75B5"/>
      </bottom>
      <diagonal/>
    </border>
    <border>
      <left style="medium">
        <color rgb="FF2F75B5"/>
      </left>
      <right style="medium">
        <color rgb="FF2F75B5"/>
      </right>
      <top/>
      <bottom style="medium">
        <color rgb="FF2F75B5"/>
      </bottom>
      <diagonal/>
    </border>
    <border>
      <left/>
      <right style="medium">
        <color rgb="FF2F75B5"/>
      </right>
      <top/>
      <bottom style="medium">
        <color rgb="FF2F75B5"/>
      </bottom>
      <diagonal/>
    </border>
    <border>
      <left style="medium">
        <color rgb="FF2F75B5"/>
      </left>
      <right style="medium">
        <color rgb="FF2F75B5"/>
      </right>
      <top/>
      <bottom style="mediumDashed">
        <color rgb="FF2F75B5"/>
      </bottom>
      <diagonal/>
    </border>
    <border>
      <left/>
      <right style="medium">
        <color rgb="FF2F75B5"/>
      </right>
      <top/>
      <bottom style="mediumDashed">
        <color rgb="FF2F75B5"/>
      </bottom>
      <diagonal/>
    </border>
    <border>
      <left style="thin">
        <color rgb="FF2E75B5"/>
      </left>
      <right style="thin">
        <color rgb="FF2E75B5"/>
      </right>
      <top style="thin">
        <color rgb="FF2E75B5"/>
      </top>
      <bottom/>
      <diagonal/>
    </border>
    <border>
      <left style="thin">
        <color rgb="FF2E75B5"/>
      </left>
      <right/>
      <top style="thin">
        <color rgb="FF2E75B5"/>
      </top>
      <bottom style="thin">
        <color rgb="FF2E75B5"/>
      </bottom>
      <diagonal/>
    </border>
    <border>
      <left/>
      <right style="thin">
        <color rgb="FF2E75B5"/>
      </right>
      <top style="thin">
        <color rgb="FF2E75B5"/>
      </top>
      <bottom style="thin">
        <color rgb="FF2E75B5"/>
      </bottom>
      <diagonal/>
    </border>
    <border>
      <left style="thin">
        <color rgb="FF2E75B5"/>
      </left>
      <right style="thin">
        <color rgb="FF2E75B5"/>
      </right>
      <top/>
      <bottom style="thin">
        <color rgb="FF2E75B5"/>
      </bottom>
      <diagonal/>
    </border>
    <border>
      <left style="thin">
        <color rgb="FF2E75B5"/>
      </left>
      <right style="thin">
        <color rgb="FF2E75B5"/>
      </right>
      <top style="thin">
        <color rgb="FF2E75B5"/>
      </top>
      <bottom style="thin">
        <color rgb="FF2E75B5"/>
      </bottom>
      <diagonal/>
    </border>
    <border>
      <left style="thin">
        <color rgb="FF2E75B5"/>
      </left>
      <right/>
      <top style="thin">
        <color rgb="FF2E75B5"/>
      </top>
      <bottom/>
      <diagonal/>
    </border>
    <border>
      <left/>
      <right style="thin">
        <color rgb="FF2E75B5"/>
      </right>
      <top style="thin">
        <color rgb="FF2E75B5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2" xfId="0" applyFont="1" applyBorder="1"/>
    <xf numFmtId="0" fontId="0" fillId="0" borderId="2" xfId="0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0" fillId="0" borderId="1" xfId="0" applyBorder="1"/>
    <xf numFmtId="0" fontId="0" fillId="0" borderId="4" xfId="0" applyBorder="1"/>
    <xf numFmtId="164" fontId="0" fillId="0" borderId="0" xfId="2" applyNumberFormat="1" applyFont="1" applyFill="1"/>
    <xf numFmtId="165" fontId="0" fillId="0" borderId="2" xfId="1" applyNumberFormat="1" applyFont="1" applyFill="1" applyBorder="1" applyAlignment="1">
      <alignment horizontal="right"/>
    </xf>
    <xf numFmtId="165" fontId="2" fillId="0" borderId="2" xfId="1" applyNumberFormat="1" applyFont="1" applyFill="1" applyBorder="1" applyAlignment="1">
      <alignment horizontal="right"/>
    </xf>
    <xf numFmtId="165" fontId="0" fillId="0" borderId="1" xfId="0" applyNumberFormat="1" applyBorder="1"/>
    <xf numFmtId="165" fontId="0" fillId="0" borderId="4" xfId="0" applyNumberFormat="1" applyBorder="1"/>
    <xf numFmtId="165" fontId="2" fillId="0" borderId="1" xfId="0" applyNumberFormat="1" applyFont="1" applyBorder="1"/>
    <xf numFmtId="165" fontId="2" fillId="0" borderId="4" xfId="0" applyNumberFormat="1" applyFont="1" applyBorder="1"/>
    <xf numFmtId="165" fontId="0" fillId="0" borderId="0" xfId="0" applyNumberFormat="1"/>
    <xf numFmtId="0" fontId="2" fillId="2" borderId="2" xfId="0" applyFont="1" applyFill="1" applyBorder="1" applyAlignment="1">
      <alignment horizontal="center"/>
    </xf>
    <xf numFmtId="165" fontId="0" fillId="2" borderId="2" xfId="1" applyNumberFormat="1" applyFont="1" applyFill="1" applyBorder="1" applyAlignment="1">
      <alignment horizontal="right"/>
    </xf>
    <xf numFmtId="165" fontId="2" fillId="2" borderId="2" xfId="1" applyNumberFormat="1" applyFont="1" applyFill="1" applyBorder="1" applyAlignment="1">
      <alignment horizontal="right"/>
    </xf>
    <xf numFmtId="164" fontId="0" fillId="0" borderId="0" xfId="2" applyNumberFormat="1" applyFont="1"/>
    <xf numFmtId="166" fontId="0" fillId="0" borderId="0" xfId="0" applyNumberFormat="1"/>
    <xf numFmtId="0" fontId="3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justify" vertical="center" wrapText="1"/>
    </xf>
    <xf numFmtId="4" fontId="3" fillId="0" borderId="5" xfId="0" applyNumberFormat="1" applyFont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justify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justify" vertical="center" wrapText="1"/>
    </xf>
    <xf numFmtId="4" fontId="0" fillId="0" borderId="0" xfId="0" applyNumberFormat="1"/>
    <xf numFmtId="0" fontId="5" fillId="5" borderId="16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167" fontId="6" fillId="0" borderId="16" xfId="0" applyNumberFormat="1" applyFont="1" applyBorder="1" applyAlignment="1">
      <alignment horizontal="right" vertical="top" wrapText="1"/>
    </xf>
    <xf numFmtId="168" fontId="6" fillId="0" borderId="16" xfId="0" applyNumberFormat="1" applyFont="1" applyBorder="1" applyAlignment="1">
      <alignment horizontal="left" vertical="top" wrapText="1"/>
    </xf>
    <xf numFmtId="167" fontId="6" fillId="0" borderId="16" xfId="0" applyNumberFormat="1" applyFont="1" applyBorder="1" applyAlignment="1">
      <alignment horizontal="left" vertical="top" wrapText="1"/>
    </xf>
    <xf numFmtId="0" fontId="5" fillId="6" borderId="16" xfId="0" applyFont="1" applyFill="1" applyBorder="1" applyAlignment="1">
      <alignment horizontal="left" vertical="top" wrapText="1"/>
    </xf>
    <xf numFmtId="167" fontId="6" fillId="6" borderId="16" xfId="0" applyNumberFormat="1" applyFont="1" applyFill="1" applyBorder="1" applyAlignment="1">
      <alignment horizontal="right" vertical="top" wrapText="1"/>
    </xf>
    <xf numFmtId="168" fontId="6" fillId="6" borderId="16" xfId="0" applyNumberFormat="1" applyFont="1" applyFill="1" applyBorder="1" applyAlignment="1">
      <alignment horizontal="left" vertical="top" wrapText="1"/>
    </xf>
    <xf numFmtId="167" fontId="6" fillId="6" borderId="16" xfId="0" applyNumberFormat="1" applyFont="1" applyFill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169" fontId="8" fillId="0" borderId="16" xfId="0" applyNumberFormat="1" applyFont="1" applyBorder="1" applyAlignment="1">
      <alignment horizontal="left" vertical="top" wrapText="1"/>
    </xf>
    <xf numFmtId="169" fontId="6" fillId="6" borderId="16" xfId="0" applyNumberFormat="1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top" wrapText="1"/>
    </xf>
    <xf numFmtId="167" fontId="6" fillId="5" borderId="18" xfId="0" applyNumberFormat="1" applyFont="1" applyFill="1" applyBorder="1" applyAlignment="1">
      <alignment horizontal="left" vertical="top" wrapText="1"/>
    </xf>
    <xf numFmtId="0" fontId="9" fillId="5" borderId="15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center" vertical="top" wrapText="1"/>
    </xf>
    <xf numFmtId="167" fontId="8" fillId="0" borderId="16" xfId="0" applyNumberFormat="1" applyFont="1" applyBorder="1" applyAlignment="1">
      <alignment horizontal="right" vertical="top" wrapText="1"/>
    </xf>
    <xf numFmtId="0" fontId="9" fillId="6" borderId="16" xfId="0" applyFont="1" applyFill="1" applyBorder="1" applyAlignment="1">
      <alignment horizontal="left" vertical="top" wrapText="1"/>
    </xf>
    <xf numFmtId="167" fontId="8" fillId="0" borderId="16" xfId="0" applyNumberFormat="1" applyFont="1" applyBorder="1" applyAlignment="1">
      <alignment horizontal="left" vertical="top" wrapText="1"/>
    </xf>
    <xf numFmtId="168" fontId="8" fillId="0" borderId="16" xfId="0" applyNumberFormat="1" applyFont="1" applyBorder="1" applyAlignment="1">
      <alignment horizontal="left" vertical="top" wrapText="1"/>
    </xf>
    <xf numFmtId="0" fontId="4" fillId="7" borderId="10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right" vertical="center" wrapText="1"/>
    </xf>
    <xf numFmtId="0" fontId="0" fillId="7" borderId="0" xfId="0" applyFill="1"/>
    <xf numFmtId="0" fontId="7" fillId="7" borderId="16" xfId="0" applyFont="1" applyFill="1" applyBorder="1" applyAlignment="1">
      <alignment horizontal="left" vertical="top" wrapText="1"/>
    </xf>
    <xf numFmtId="0" fontId="9" fillId="7" borderId="16" xfId="0" applyFont="1" applyFill="1" applyBorder="1" applyAlignment="1">
      <alignment horizontal="left" vertical="top" wrapText="1"/>
    </xf>
    <xf numFmtId="167" fontId="6" fillId="7" borderId="16" xfId="0" applyNumberFormat="1" applyFont="1" applyFill="1" applyBorder="1" applyAlignment="1">
      <alignment horizontal="left" vertical="top" wrapText="1"/>
    </xf>
    <xf numFmtId="169" fontId="8" fillId="7" borderId="16" xfId="0" applyNumberFormat="1" applyFont="1" applyFill="1" applyBorder="1" applyAlignment="1">
      <alignment horizontal="left" vertical="top" wrapText="1"/>
    </xf>
    <xf numFmtId="167" fontId="6" fillId="7" borderId="16" xfId="0" applyNumberFormat="1" applyFont="1" applyFill="1" applyBorder="1" applyAlignment="1">
      <alignment horizontal="right" vertical="top" wrapText="1"/>
    </xf>
    <xf numFmtId="168" fontId="6" fillId="7" borderId="16" xfId="0" applyNumberFormat="1" applyFont="1" applyFill="1" applyBorder="1" applyAlignment="1">
      <alignment horizontal="left" vertical="top" wrapText="1"/>
    </xf>
    <xf numFmtId="167" fontId="8" fillId="7" borderId="16" xfId="0" applyNumberFormat="1" applyFont="1" applyFill="1" applyBorder="1" applyAlignment="1">
      <alignment horizontal="right" vertical="top" wrapText="1"/>
    </xf>
    <xf numFmtId="165" fontId="2" fillId="8" borderId="2" xfId="1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167" fontId="6" fillId="5" borderId="13" xfId="0" applyNumberFormat="1" applyFont="1" applyFill="1" applyBorder="1" applyAlignment="1">
      <alignment horizontal="center" vertical="top" wrapText="1"/>
    </xf>
    <xf numFmtId="167" fontId="6" fillId="5" borderId="14" xfId="0" applyNumberFormat="1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left" wrapText="1"/>
    </xf>
    <xf numFmtId="167" fontId="6" fillId="5" borderId="13" xfId="0" applyNumberFormat="1" applyFont="1" applyFill="1" applyBorder="1" applyAlignment="1">
      <alignment horizontal="left" vertical="top" wrapText="1"/>
    </xf>
    <xf numFmtId="167" fontId="6" fillId="5" borderId="14" xfId="0" applyNumberFormat="1" applyFont="1" applyFill="1" applyBorder="1" applyAlignment="1">
      <alignment horizontal="left" vertical="top" wrapText="1"/>
    </xf>
    <xf numFmtId="170" fontId="0" fillId="0" borderId="0" xfId="0" applyNumberFormat="1"/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23" sqref="H23"/>
    </sheetView>
  </sheetViews>
  <sheetFormatPr defaultRowHeight="14.5" x14ac:dyDescent="0.35"/>
  <cols>
    <col min="1" max="1" width="17.54296875" bestFit="1" customWidth="1"/>
    <col min="2" max="13" width="9.453125" bestFit="1" customWidth="1"/>
    <col min="14" max="16" width="10.54296875" bestFit="1" customWidth="1"/>
    <col min="17" max="17" width="9.1796875" bestFit="1" customWidth="1"/>
    <col min="18" max="18" width="9.08984375" bestFit="1" customWidth="1"/>
    <col min="19" max="21" width="9.1796875" bestFit="1" customWidth="1"/>
    <col min="22" max="22" width="9.08984375" bestFit="1" customWidth="1"/>
    <col min="23" max="24" width="9.1796875" bestFit="1" customWidth="1"/>
    <col min="25" max="25" width="10.1796875" bestFit="1" customWidth="1"/>
  </cols>
  <sheetData>
    <row r="1" spans="1:25" x14ac:dyDescent="0.35">
      <c r="A1" s="1"/>
      <c r="B1" s="4" t="s">
        <v>3</v>
      </c>
      <c r="C1" s="4" t="s">
        <v>4</v>
      </c>
      <c r="D1" s="4" t="s">
        <v>20</v>
      </c>
      <c r="E1" s="15" t="s">
        <v>9</v>
      </c>
      <c r="F1" s="4" t="s">
        <v>3</v>
      </c>
      <c r="G1" s="4" t="s">
        <v>4</v>
      </c>
      <c r="H1" s="4" t="s">
        <v>20</v>
      </c>
      <c r="I1" s="15" t="s">
        <v>9</v>
      </c>
      <c r="J1" s="4" t="s">
        <v>3</v>
      </c>
      <c r="K1" s="4" t="s">
        <v>4</v>
      </c>
      <c r="L1" s="4" t="s">
        <v>20</v>
      </c>
      <c r="M1" s="15" t="s">
        <v>9</v>
      </c>
      <c r="N1" s="4" t="s">
        <v>3</v>
      </c>
      <c r="O1" s="4" t="s">
        <v>4</v>
      </c>
      <c r="P1" s="4" t="s">
        <v>20</v>
      </c>
      <c r="Q1" s="15" t="s">
        <v>9</v>
      </c>
      <c r="R1" s="4" t="s">
        <v>3</v>
      </c>
      <c r="S1" s="4" t="s">
        <v>4</v>
      </c>
      <c r="T1" s="4" t="s">
        <v>20</v>
      </c>
      <c r="U1" s="15" t="s">
        <v>9</v>
      </c>
      <c r="V1" s="4" t="s">
        <v>3</v>
      </c>
      <c r="W1" s="4" t="s">
        <v>4</v>
      </c>
      <c r="X1" s="4" t="s">
        <v>20</v>
      </c>
      <c r="Y1" s="15" t="s">
        <v>9</v>
      </c>
    </row>
    <row r="2" spans="1:25" x14ac:dyDescent="0.35">
      <c r="A2" s="1"/>
      <c r="B2" s="4">
        <v>2019</v>
      </c>
      <c r="C2" s="4">
        <f>B2</f>
        <v>2019</v>
      </c>
      <c r="D2" s="4">
        <f t="shared" ref="D2:E2" si="0">C2</f>
        <v>2019</v>
      </c>
      <c r="E2" s="15">
        <f t="shared" si="0"/>
        <v>2019</v>
      </c>
      <c r="F2" s="4">
        <v>2020</v>
      </c>
      <c r="G2" s="4">
        <f>F2</f>
        <v>2020</v>
      </c>
      <c r="H2" s="4">
        <f t="shared" ref="H2:I2" si="1">G2</f>
        <v>2020</v>
      </c>
      <c r="I2" s="15">
        <f t="shared" si="1"/>
        <v>2020</v>
      </c>
      <c r="J2" s="4">
        <v>2021</v>
      </c>
      <c r="K2" s="4">
        <f>J2</f>
        <v>2021</v>
      </c>
      <c r="L2" s="4">
        <f t="shared" ref="L2" si="2">K2</f>
        <v>2021</v>
      </c>
      <c r="M2" s="15">
        <f t="shared" ref="M2" si="3">L2</f>
        <v>2021</v>
      </c>
      <c r="N2" s="4">
        <v>2022</v>
      </c>
      <c r="O2" s="4">
        <f>N2</f>
        <v>2022</v>
      </c>
      <c r="P2" s="4">
        <f t="shared" ref="P2" si="4">O2</f>
        <v>2022</v>
      </c>
      <c r="Q2" s="15">
        <v>2022</v>
      </c>
      <c r="R2" s="4">
        <v>2023</v>
      </c>
      <c r="S2" s="4">
        <f>R2</f>
        <v>2023</v>
      </c>
      <c r="T2" s="4">
        <f t="shared" ref="T2" si="5">S2</f>
        <v>2023</v>
      </c>
      <c r="U2" s="15">
        <f t="shared" ref="U2" si="6">T2</f>
        <v>2023</v>
      </c>
      <c r="V2" s="4">
        <v>2024</v>
      </c>
      <c r="W2" s="4">
        <f>V2</f>
        <v>2024</v>
      </c>
      <c r="X2" s="4">
        <f t="shared" ref="X2" si="7">W2</f>
        <v>2024</v>
      </c>
      <c r="Y2" s="15">
        <f t="shared" ref="Y2" si="8">X2</f>
        <v>2024</v>
      </c>
    </row>
    <row r="3" spans="1:25" x14ac:dyDescent="0.35">
      <c r="A3" s="1" t="s">
        <v>6</v>
      </c>
      <c r="B3" s="4" t="s">
        <v>7</v>
      </c>
      <c r="C3" s="4" t="s">
        <v>7</v>
      </c>
      <c r="D3" s="4" t="s">
        <v>7</v>
      </c>
      <c r="E3" s="15" t="s">
        <v>7</v>
      </c>
      <c r="F3" s="4" t="s">
        <v>7</v>
      </c>
      <c r="G3" s="4" t="s">
        <v>7</v>
      </c>
      <c r="H3" s="4" t="s">
        <v>7</v>
      </c>
      <c r="I3" s="15" t="s">
        <v>7</v>
      </c>
      <c r="J3" s="4" t="s">
        <v>7</v>
      </c>
      <c r="K3" s="4" t="s">
        <v>7</v>
      </c>
      <c r="L3" s="4" t="s">
        <v>7</v>
      </c>
      <c r="M3" s="15" t="s">
        <v>7</v>
      </c>
      <c r="N3" s="4" t="s">
        <v>7</v>
      </c>
      <c r="O3" s="4" t="s">
        <v>7</v>
      </c>
      <c r="P3" s="4" t="s">
        <v>7</v>
      </c>
      <c r="Q3" s="15" t="s">
        <v>7</v>
      </c>
      <c r="R3" s="4" t="s">
        <v>7</v>
      </c>
      <c r="S3" s="4" t="s">
        <v>7</v>
      </c>
      <c r="T3" s="4" t="s">
        <v>7</v>
      </c>
      <c r="U3" s="15" t="s">
        <v>7</v>
      </c>
      <c r="V3" s="4" t="s">
        <v>7</v>
      </c>
      <c r="W3" s="4" t="s">
        <v>7</v>
      </c>
      <c r="X3" s="4" t="s">
        <v>7</v>
      </c>
      <c r="Y3" s="15" t="s">
        <v>7</v>
      </c>
    </row>
    <row r="4" spans="1:25" x14ac:dyDescent="0.35">
      <c r="A4" s="3" t="s">
        <v>13</v>
      </c>
      <c r="B4" s="5"/>
      <c r="C4" s="5"/>
      <c r="D4" s="5"/>
      <c r="E4" s="6"/>
      <c r="F4" s="5"/>
      <c r="G4" s="5"/>
      <c r="H4" s="5"/>
      <c r="I4" s="6"/>
      <c r="J4" s="5"/>
      <c r="K4" s="5"/>
      <c r="L4" s="5"/>
      <c r="M4" s="6"/>
      <c r="N4" s="5"/>
      <c r="O4" s="5"/>
      <c r="P4" s="5"/>
      <c r="Q4" s="6"/>
      <c r="R4" s="5"/>
      <c r="S4" s="5"/>
      <c r="T4" s="5"/>
      <c r="U4" s="6"/>
      <c r="V4" s="5"/>
      <c r="W4" s="5"/>
      <c r="X4" s="5"/>
      <c r="Y4" s="6"/>
    </row>
    <row r="5" spans="1:25" x14ac:dyDescent="0.35">
      <c r="A5" s="2" t="s">
        <v>5</v>
      </c>
      <c r="B5" s="8">
        <f>SAD!C6</f>
        <v>3</v>
      </c>
      <c r="C5" s="8">
        <f>SAF!C6</f>
        <v>6733.7</v>
      </c>
      <c r="D5" s="8">
        <f>SAI!C6</f>
        <v>212</v>
      </c>
      <c r="E5" s="16">
        <f>SUM(B5:D5)</f>
        <v>6948.7</v>
      </c>
      <c r="F5" s="8">
        <f>SAD!E6</f>
        <v>3</v>
      </c>
      <c r="G5" s="8">
        <f>SAF!E6</f>
        <v>6615.5</v>
      </c>
      <c r="H5" s="8">
        <f>SAI!E6</f>
        <v>212.5</v>
      </c>
      <c r="I5" s="16">
        <f>SUM(F5:H5)</f>
        <v>6831</v>
      </c>
      <c r="J5" s="8">
        <f>SAD!G6</f>
        <v>2</v>
      </c>
      <c r="K5" s="8">
        <f>SAF!G6</f>
        <v>6631.5</v>
      </c>
      <c r="L5" s="8">
        <f>SAI!G6</f>
        <v>215.4</v>
      </c>
      <c r="M5" s="16">
        <f>SUM(J5:L5)</f>
        <v>6848.9</v>
      </c>
      <c r="N5" s="8">
        <f>SAD!I6</f>
        <v>0</v>
      </c>
      <c r="O5" s="8">
        <f>SAF!I6</f>
        <v>6476</v>
      </c>
      <c r="P5" s="8">
        <f>SAI!I6</f>
        <v>201.1</v>
      </c>
      <c r="Q5" s="16">
        <f>SUM(N5:P5)</f>
        <v>6677.1</v>
      </c>
      <c r="R5" s="8">
        <f>SAD!K6</f>
        <v>0.5</v>
      </c>
      <c r="S5" s="8">
        <f>SAF!K6</f>
        <v>5002.8</v>
      </c>
      <c r="T5" s="8">
        <f>SAI!K6</f>
        <v>210.4</v>
      </c>
      <c r="U5" s="16">
        <f>SUM(R5:T5)</f>
        <v>5213.7</v>
      </c>
      <c r="V5" s="8">
        <f>SAD!M6</f>
        <v>2.5</v>
      </c>
      <c r="W5" s="8">
        <f>SAF!M6</f>
        <v>5529.9</v>
      </c>
      <c r="X5" s="8">
        <f>SAI!M6</f>
        <v>211.4</v>
      </c>
      <c r="Y5" s="16">
        <f>SUM(V5:X5)</f>
        <v>5743.7999999999993</v>
      </c>
    </row>
    <row r="6" spans="1:25" x14ac:dyDescent="0.35">
      <c r="A6" s="2" t="s">
        <v>11</v>
      </c>
      <c r="B6" s="8"/>
      <c r="C6" s="8">
        <f>SAF!C7</f>
        <v>5.5</v>
      </c>
      <c r="D6" s="8">
        <f>SAI!C7</f>
        <v>453.4</v>
      </c>
      <c r="E6" s="16">
        <f>SUM(B6:D6)</f>
        <v>458.9</v>
      </c>
      <c r="F6" s="8"/>
      <c r="G6" s="8">
        <f>SAF!E7</f>
        <v>4.8</v>
      </c>
      <c r="H6" s="8">
        <f>SAI!E7</f>
        <v>451.7</v>
      </c>
      <c r="I6" s="16">
        <f>SUM(F6:H6)</f>
        <v>456.5</v>
      </c>
      <c r="J6" s="8"/>
      <c r="K6" s="8">
        <f>SAF!G7</f>
        <v>2.8</v>
      </c>
      <c r="L6" s="8">
        <f>SAI!G7</f>
        <v>438.4</v>
      </c>
      <c r="M6" s="16">
        <f>SUM(J6:L6)</f>
        <v>441.2</v>
      </c>
      <c r="N6" s="8"/>
      <c r="O6" s="8">
        <f>SAF!I7</f>
        <v>5</v>
      </c>
      <c r="P6" s="8">
        <f>SAI!I7</f>
        <v>425.7</v>
      </c>
      <c r="Q6" s="16">
        <f>SUM(N6:P6)</f>
        <v>430.7</v>
      </c>
      <c r="R6" s="8"/>
      <c r="S6" s="8">
        <f>SAF!K7</f>
        <v>3.7</v>
      </c>
      <c r="T6" s="8">
        <f>SAI!K7</f>
        <v>518.20000000000005</v>
      </c>
      <c r="U6" s="16">
        <f>SUM(R6:T6)</f>
        <v>521.90000000000009</v>
      </c>
      <c r="V6" s="8"/>
      <c r="W6" s="8">
        <f>SAF!M7</f>
        <v>4</v>
      </c>
      <c r="X6" s="8">
        <f>SAI!M7</f>
        <v>550.20000000000005</v>
      </c>
      <c r="Y6" s="16">
        <f>SUM(V6:X6)</f>
        <v>554.20000000000005</v>
      </c>
    </row>
    <row r="7" spans="1:25" x14ac:dyDescent="0.35">
      <c r="A7" s="1" t="s">
        <v>8</v>
      </c>
      <c r="B7" s="9">
        <f>SUM(B5:B6)</f>
        <v>3</v>
      </c>
      <c r="C7" s="9">
        <f t="shared" ref="C7:Y7" si="9">SUM(C5:C6)</f>
        <v>6739.2</v>
      </c>
      <c r="D7" s="9">
        <f t="shared" si="9"/>
        <v>665.4</v>
      </c>
      <c r="E7" s="9">
        <f t="shared" si="9"/>
        <v>7407.5999999999995</v>
      </c>
      <c r="F7" s="9">
        <f t="shared" si="9"/>
        <v>3</v>
      </c>
      <c r="G7" s="9">
        <f t="shared" si="9"/>
        <v>6620.3</v>
      </c>
      <c r="H7" s="9">
        <f t="shared" si="9"/>
        <v>664.2</v>
      </c>
      <c r="I7" s="9">
        <f t="shared" si="9"/>
        <v>7287.5</v>
      </c>
      <c r="J7" s="9">
        <f t="shared" si="9"/>
        <v>2</v>
      </c>
      <c r="K7" s="9">
        <f t="shared" si="9"/>
        <v>6634.3</v>
      </c>
      <c r="L7" s="9">
        <f t="shared" si="9"/>
        <v>653.79999999999995</v>
      </c>
      <c r="M7" s="9">
        <f t="shared" si="9"/>
        <v>7290.0999999999995</v>
      </c>
      <c r="N7" s="9">
        <f t="shared" si="9"/>
        <v>0</v>
      </c>
      <c r="O7" s="9">
        <f t="shared" si="9"/>
        <v>6481</v>
      </c>
      <c r="P7" s="9">
        <f t="shared" si="9"/>
        <v>626.79999999999995</v>
      </c>
      <c r="Q7" s="9">
        <f t="shared" si="9"/>
        <v>7107.8</v>
      </c>
      <c r="R7" s="9">
        <f t="shared" si="9"/>
        <v>0.5</v>
      </c>
      <c r="S7" s="9">
        <f t="shared" si="9"/>
        <v>5006.5</v>
      </c>
      <c r="T7" s="9">
        <f t="shared" si="9"/>
        <v>728.6</v>
      </c>
      <c r="U7" s="9">
        <f t="shared" si="9"/>
        <v>5735.6</v>
      </c>
      <c r="V7" s="9">
        <f t="shared" si="9"/>
        <v>2.5</v>
      </c>
      <c r="W7" s="9">
        <f t="shared" si="9"/>
        <v>5533.9</v>
      </c>
      <c r="X7" s="9">
        <f t="shared" si="9"/>
        <v>761.6</v>
      </c>
      <c r="Y7" s="9">
        <f t="shared" si="9"/>
        <v>6297.9999999999991</v>
      </c>
    </row>
    <row r="8" spans="1:25" x14ac:dyDescent="0.35">
      <c r="A8" s="3"/>
      <c r="B8" s="10"/>
      <c r="C8" s="10"/>
      <c r="D8" s="10"/>
      <c r="E8" s="11"/>
      <c r="F8" s="10"/>
      <c r="G8" s="10"/>
      <c r="H8" s="10"/>
      <c r="I8" s="11"/>
      <c r="J8" s="10"/>
      <c r="K8" s="10"/>
      <c r="L8" s="10"/>
      <c r="M8" s="11"/>
      <c r="N8" s="10"/>
      <c r="O8" s="10"/>
      <c r="P8" s="10"/>
      <c r="Q8" s="11"/>
      <c r="R8" s="10"/>
      <c r="S8" s="10"/>
      <c r="T8" s="10"/>
      <c r="U8" s="11"/>
      <c r="V8" s="10"/>
      <c r="W8" s="10"/>
      <c r="X8" s="10"/>
      <c r="Y8" s="11"/>
    </row>
    <row r="9" spans="1:25" x14ac:dyDescent="0.35">
      <c r="A9" s="3" t="s">
        <v>0</v>
      </c>
      <c r="B9" s="10"/>
      <c r="C9" s="10"/>
      <c r="D9" s="10"/>
      <c r="E9" s="11"/>
      <c r="F9" s="10"/>
      <c r="G9" s="10"/>
      <c r="H9" s="10"/>
      <c r="I9" s="11"/>
      <c r="J9" s="10"/>
      <c r="K9" s="10"/>
      <c r="L9" s="10"/>
      <c r="M9" s="11"/>
      <c r="N9" s="10"/>
      <c r="O9" s="10"/>
      <c r="P9" s="10"/>
      <c r="Q9" s="11"/>
      <c r="R9" s="10"/>
      <c r="S9" s="10"/>
      <c r="T9" s="10"/>
      <c r="U9" s="11"/>
      <c r="V9" s="10"/>
      <c r="W9" s="10"/>
      <c r="X9" s="10"/>
      <c r="Y9" s="11"/>
    </row>
    <row r="10" spans="1:25" x14ac:dyDescent="0.35">
      <c r="A10" s="2" t="s">
        <v>5</v>
      </c>
      <c r="B10" s="8">
        <f>SAD!C8</f>
        <v>407.2</v>
      </c>
      <c r="C10" s="8">
        <f>SAF!C9</f>
        <v>11867.3</v>
      </c>
      <c r="D10" s="8">
        <f>SAI!C9</f>
        <v>0</v>
      </c>
      <c r="E10" s="16">
        <f>SUM(B10:D10)</f>
        <v>12274.5</v>
      </c>
      <c r="F10" s="8">
        <f>SAD!E8</f>
        <v>308.7</v>
      </c>
      <c r="G10" s="8">
        <f>SAF!E9</f>
        <v>12964.5</v>
      </c>
      <c r="H10" s="8">
        <f>SAI!E9</f>
        <v>0</v>
      </c>
      <c r="I10" s="16">
        <f>SUM(F10:H10)</f>
        <v>13273.2</v>
      </c>
      <c r="J10" s="8">
        <f>SAD!G8</f>
        <v>172</v>
      </c>
      <c r="K10" s="8">
        <f>SAF!G9</f>
        <v>12526</v>
      </c>
      <c r="L10" s="8">
        <f>SAI!G9</f>
        <v>0</v>
      </c>
      <c r="M10" s="16">
        <f>SUM(J10:L10)</f>
        <v>12698</v>
      </c>
      <c r="N10" s="8">
        <f>SAD!I8</f>
        <v>1446.8</v>
      </c>
      <c r="O10" s="8">
        <f>SAF!I9</f>
        <v>10084.4</v>
      </c>
      <c r="P10" s="8">
        <f>SAI!I9</f>
        <v>0</v>
      </c>
      <c r="Q10" s="16">
        <f>SUM(N10:P10)</f>
        <v>11531.199999999999</v>
      </c>
      <c r="R10" s="8">
        <f>SAD!K8</f>
        <v>1565</v>
      </c>
      <c r="S10" s="8">
        <f>SAF!K9</f>
        <v>9055.9</v>
      </c>
      <c r="T10" s="8">
        <f>SAI!K9</f>
        <v>0</v>
      </c>
      <c r="U10" s="16">
        <f>SUM(R10:T10)</f>
        <v>10620.9</v>
      </c>
      <c r="V10" s="8">
        <f>SAD!M8</f>
        <v>1565</v>
      </c>
      <c r="W10" s="8">
        <f>SAF!M9</f>
        <v>9330</v>
      </c>
      <c r="X10" s="8">
        <f>SAI!M9</f>
        <v>0</v>
      </c>
      <c r="Y10" s="16">
        <f>SUM(V10:X10)</f>
        <v>10895</v>
      </c>
    </row>
    <row r="11" spans="1:25" x14ac:dyDescent="0.35">
      <c r="A11" s="2" t="s">
        <v>11</v>
      </c>
      <c r="B11" s="8">
        <f>SAD!C9</f>
        <v>11290.9</v>
      </c>
      <c r="C11" s="8">
        <f>SAF!C10</f>
        <v>155.1</v>
      </c>
      <c r="D11" s="8">
        <f>SAI!C10</f>
        <v>94.6</v>
      </c>
      <c r="E11" s="16">
        <f t="shared" ref="E11:E12" si="10">SUM(B11:D11)</f>
        <v>11540.6</v>
      </c>
      <c r="F11" s="8">
        <f>SAD!E9</f>
        <v>9126.7000000000007</v>
      </c>
      <c r="G11" s="8">
        <f>SAF!E10</f>
        <v>85.6</v>
      </c>
      <c r="H11" s="8">
        <f>SAI!E10</f>
        <v>12.9</v>
      </c>
      <c r="I11" s="16">
        <f t="shared" ref="I11:I12" si="11">SUM(F11:H11)</f>
        <v>9225.2000000000007</v>
      </c>
      <c r="J11" s="8">
        <f>SAD!G9</f>
        <v>11366.2</v>
      </c>
      <c r="K11" s="8">
        <f>SAF!G10</f>
        <v>84.4</v>
      </c>
      <c r="L11" s="8">
        <f>SAI!G10</f>
        <v>8</v>
      </c>
      <c r="M11" s="16">
        <f t="shared" ref="M11:M12" si="12">SUM(J11:L11)</f>
        <v>11458.6</v>
      </c>
      <c r="N11" s="8">
        <f>SAD!I9</f>
        <v>12289</v>
      </c>
      <c r="O11" s="8">
        <f>SAF!I10</f>
        <v>282.39999999999998</v>
      </c>
      <c r="P11" s="8">
        <f>SAI!I10</f>
        <v>8.5</v>
      </c>
      <c r="Q11" s="16">
        <f t="shared" ref="Q11:Q12" si="13">SUM(N11:P11)</f>
        <v>12579.9</v>
      </c>
      <c r="R11" s="8">
        <f>SAD!K9</f>
        <v>12586.6</v>
      </c>
      <c r="S11" s="8">
        <f>SAF!K10</f>
        <v>424.9</v>
      </c>
      <c r="T11" s="8">
        <f>SAI!K10</f>
        <v>415.1</v>
      </c>
      <c r="U11" s="16">
        <f t="shared" ref="U11:U12" si="14">SUM(R11:T11)</f>
        <v>13426.6</v>
      </c>
      <c r="V11" s="8">
        <f>SAD!M9</f>
        <v>11972.1</v>
      </c>
      <c r="W11" s="8">
        <f>SAF!M10</f>
        <v>138.4</v>
      </c>
      <c r="X11" s="8">
        <f>SAI!M10</f>
        <v>407.9</v>
      </c>
      <c r="Y11" s="16">
        <f t="shared" ref="Y11:Y12" si="15">SUM(V11:X11)</f>
        <v>12518.4</v>
      </c>
    </row>
    <row r="12" spans="1:25" x14ac:dyDescent="0.35">
      <c r="A12" s="1" t="s">
        <v>2</v>
      </c>
      <c r="B12" s="9">
        <f>SUM(B10:B11)</f>
        <v>11698.1</v>
      </c>
      <c r="C12" s="9">
        <f t="shared" ref="C12:D12" si="16">SUM(C10:C11)</f>
        <v>12022.4</v>
      </c>
      <c r="D12" s="9">
        <f t="shared" si="16"/>
        <v>94.6</v>
      </c>
      <c r="E12" s="17">
        <f t="shared" si="10"/>
        <v>23815.1</v>
      </c>
      <c r="F12" s="9">
        <f>SUM(F10:F11)</f>
        <v>9435.4000000000015</v>
      </c>
      <c r="G12" s="9">
        <f t="shared" ref="G12" si="17">SUM(G10:G11)</f>
        <v>13050.1</v>
      </c>
      <c r="H12" s="9">
        <f t="shared" ref="H12" si="18">SUM(H10:H11)</f>
        <v>12.9</v>
      </c>
      <c r="I12" s="17">
        <f t="shared" si="11"/>
        <v>22498.400000000001</v>
      </c>
      <c r="J12" s="9">
        <f>SUM(J10:J11)</f>
        <v>11538.2</v>
      </c>
      <c r="K12" s="9">
        <f t="shared" ref="K12" si="19">SUM(K10:K11)</f>
        <v>12610.4</v>
      </c>
      <c r="L12" s="9">
        <f t="shared" ref="L12" si="20">SUM(L10:L11)</f>
        <v>8</v>
      </c>
      <c r="M12" s="17">
        <f t="shared" si="12"/>
        <v>24156.6</v>
      </c>
      <c r="N12" s="9">
        <f>SUM(N10:N11)</f>
        <v>13735.8</v>
      </c>
      <c r="O12" s="9">
        <f t="shared" ref="O12" si="21">SUM(O10:O11)</f>
        <v>10366.799999999999</v>
      </c>
      <c r="P12" s="9">
        <f t="shared" ref="P12" si="22">SUM(P10:P11)</f>
        <v>8.5</v>
      </c>
      <c r="Q12" s="17">
        <f t="shared" si="13"/>
        <v>24111.1</v>
      </c>
      <c r="R12" s="9">
        <f>SUM(R10:R11)</f>
        <v>14151.6</v>
      </c>
      <c r="S12" s="9">
        <f t="shared" ref="S12" si="23">SUM(S10:S11)</f>
        <v>9480.7999999999993</v>
      </c>
      <c r="T12" s="9">
        <f t="shared" ref="T12" si="24">SUM(T10:T11)</f>
        <v>415.1</v>
      </c>
      <c r="U12" s="17">
        <f t="shared" si="14"/>
        <v>24047.5</v>
      </c>
      <c r="V12" s="9">
        <f>SUM(V10:V11)</f>
        <v>13537.1</v>
      </c>
      <c r="W12" s="9">
        <f t="shared" ref="W12" si="25">SUM(W10:W11)</f>
        <v>9468.4</v>
      </c>
      <c r="X12" s="9">
        <f t="shared" ref="X12" si="26">SUM(X10:X11)</f>
        <v>407.9</v>
      </c>
      <c r="Y12" s="17">
        <f t="shared" si="15"/>
        <v>23413.4</v>
      </c>
    </row>
    <row r="13" spans="1:25" x14ac:dyDescent="0.35">
      <c r="A13" s="3"/>
      <c r="B13" s="10"/>
      <c r="C13" s="10"/>
      <c r="D13" s="10"/>
      <c r="E13" s="11"/>
      <c r="F13" s="10"/>
      <c r="G13" s="10"/>
      <c r="H13" s="10"/>
      <c r="I13" s="11"/>
      <c r="J13" s="10"/>
      <c r="K13" s="10"/>
      <c r="L13" s="10"/>
      <c r="M13" s="11"/>
      <c r="N13" s="10"/>
      <c r="O13" s="10"/>
      <c r="P13" s="10"/>
      <c r="Q13" s="11"/>
      <c r="R13" s="10"/>
      <c r="S13" s="10"/>
      <c r="T13" s="10"/>
      <c r="U13" s="11"/>
      <c r="V13" s="10"/>
      <c r="W13" s="10"/>
      <c r="X13" s="10"/>
      <c r="Y13" s="11"/>
    </row>
    <row r="14" spans="1:25" x14ac:dyDescent="0.35">
      <c r="A14" s="3" t="s">
        <v>14</v>
      </c>
      <c r="B14" s="10"/>
      <c r="C14" s="10"/>
      <c r="D14" s="10"/>
      <c r="E14" s="11"/>
      <c r="F14" s="10"/>
      <c r="G14" s="10"/>
      <c r="H14" s="10"/>
      <c r="I14" s="11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</row>
    <row r="15" spans="1:25" x14ac:dyDescent="0.35">
      <c r="A15" s="2" t="s">
        <v>5</v>
      </c>
      <c r="B15" s="8">
        <v>0</v>
      </c>
      <c r="C15" s="8">
        <f>SAF!C12</f>
        <v>132.80000000000001</v>
      </c>
      <c r="D15" s="8">
        <f>SAI!C12</f>
        <v>0</v>
      </c>
      <c r="E15" s="16">
        <f>SUM(B15:D15)</f>
        <v>132.80000000000001</v>
      </c>
      <c r="F15" s="8">
        <v>0</v>
      </c>
      <c r="G15" s="8">
        <f>SAF!E12</f>
        <v>920.8</v>
      </c>
      <c r="H15" s="8">
        <v>0</v>
      </c>
      <c r="I15" s="16">
        <f>SUM(F15:H15)</f>
        <v>920.8</v>
      </c>
      <c r="J15" s="8">
        <v>0</v>
      </c>
      <c r="K15" s="8">
        <f>SAF!G12</f>
        <v>889.6</v>
      </c>
      <c r="L15" s="8">
        <v>0</v>
      </c>
      <c r="M15" s="16">
        <f>SUM(J15:L15)</f>
        <v>889.6</v>
      </c>
      <c r="N15" s="8">
        <v>0</v>
      </c>
      <c r="O15" s="8">
        <f>SAF!I12</f>
        <v>813</v>
      </c>
      <c r="P15" s="8">
        <v>0</v>
      </c>
      <c r="Q15" s="16">
        <f>SUM(N15:P15)</f>
        <v>813</v>
      </c>
      <c r="R15" s="8">
        <v>0</v>
      </c>
      <c r="S15" s="8">
        <f>SAF!K12</f>
        <v>792</v>
      </c>
      <c r="T15" s="8">
        <f>SAI!K12</f>
        <v>600</v>
      </c>
      <c r="U15" s="16">
        <f>SUM(R15:T15)</f>
        <v>1392</v>
      </c>
      <c r="V15" s="8">
        <v>0</v>
      </c>
      <c r="W15" s="8">
        <f>SAF!M12</f>
        <v>760</v>
      </c>
      <c r="X15" s="8">
        <f>SAI!M12</f>
        <v>600</v>
      </c>
      <c r="Y15" s="16">
        <f>SUM(V15:X15)</f>
        <v>1360</v>
      </c>
    </row>
    <row r="16" spans="1:25" x14ac:dyDescent="0.35">
      <c r="A16" s="2" t="s">
        <v>11</v>
      </c>
      <c r="B16" s="8">
        <f>SAD!C11</f>
        <v>1271.9000000000001</v>
      </c>
      <c r="C16" s="8">
        <f>SAF!C13</f>
        <v>109.9</v>
      </c>
      <c r="D16" s="8">
        <v>0</v>
      </c>
      <c r="E16" s="16">
        <f t="shared" ref="E16:E17" si="27">SUM(B16:D16)</f>
        <v>1381.8000000000002</v>
      </c>
      <c r="F16" s="8">
        <f>SAD!E11</f>
        <v>1258.9000000000001</v>
      </c>
      <c r="G16" s="8">
        <f>SAF!E13</f>
        <v>107.8</v>
      </c>
      <c r="H16" s="8">
        <v>0</v>
      </c>
      <c r="I16" s="16">
        <f t="shared" ref="I16:I17" si="28">SUM(F16:H16)</f>
        <v>1366.7</v>
      </c>
      <c r="J16" s="8">
        <f>SAD!G11</f>
        <v>1261.7</v>
      </c>
      <c r="K16" s="8">
        <f>SAF!G13</f>
        <v>105</v>
      </c>
      <c r="L16" s="8">
        <v>0</v>
      </c>
      <c r="M16" s="16">
        <f t="shared" ref="M16:M17" si="29">SUM(J16:L16)</f>
        <v>1366.7</v>
      </c>
      <c r="N16" s="8">
        <f>SAD!I11</f>
        <v>1271</v>
      </c>
      <c r="O16" s="8">
        <f>SAF!I13</f>
        <v>58.8</v>
      </c>
      <c r="P16" s="8">
        <v>0</v>
      </c>
      <c r="Q16" s="16">
        <f t="shared" ref="Q16:Q17" si="30">SUM(N16:P16)</f>
        <v>1329.8</v>
      </c>
      <c r="R16" s="8">
        <f>SAD!K11</f>
        <v>1634.8</v>
      </c>
      <c r="S16" s="8">
        <f>SAF!K13</f>
        <v>80.7</v>
      </c>
      <c r="T16" s="8">
        <v>0</v>
      </c>
      <c r="U16" s="16">
        <f t="shared" ref="U16:U17" si="31">SUM(R16:T16)</f>
        <v>1715.5</v>
      </c>
      <c r="V16" s="8">
        <f>SAD!M11</f>
        <v>1635.2</v>
      </c>
      <c r="W16" s="8">
        <f>SAF!M13</f>
        <v>81.2</v>
      </c>
      <c r="X16" s="8"/>
      <c r="Y16" s="16">
        <f t="shared" ref="Y16:Y17" si="32">SUM(V16:X16)</f>
        <v>1716.4</v>
      </c>
    </row>
    <row r="17" spans="1:25" x14ac:dyDescent="0.35">
      <c r="A17" s="1" t="s">
        <v>8</v>
      </c>
      <c r="B17" s="9">
        <f>SUM(B15:B16)</f>
        <v>1271.9000000000001</v>
      </c>
      <c r="C17" s="9">
        <f t="shared" ref="C17:D17" si="33">SUM(C15:C16)</f>
        <v>242.70000000000002</v>
      </c>
      <c r="D17" s="9">
        <f t="shared" si="33"/>
        <v>0</v>
      </c>
      <c r="E17" s="17">
        <f t="shared" si="27"/>
        <v>1514.6000000000001</v>
      </c>
      <c r="F17" s="9">
        <f>SUM(F15:F16)</f>
        <v>1258.9000000000001</v>
      </c>
      <c r="G17" s="9">
        <f t="shared" ref="G17" si="34">SUM(G15:G16)</f>
        <v>1028.5999999999999</v>
      </c>
      <c r="H17" s="9">
        <f t="shared" ref="H17" si="35">SUM(H15:H16)</f>
        <v>0</v>
      </c>
      <c r="I17" s="17">
        <f t="shared" si="28"/>
        <v>2287.5</v>
      </c>
      <c r="J17" s="9">
        <f>SUM(J15:J16)</f>
        <v>1261.7</v>
      </c>
      <c r="K17" s="9">
        <f t="shared" ref="K17" si="36">SUM(K15:K16)</f>
        <v>994.6</v>
      </c>
      <c r="L17" s="9">
        <f t="shared" ref="L17" si="37">SUM(L15:L16)</f>
        <v>0</v>
      </c>
      <c r="M17" s="17">
        <f t="shared" si="29"/>
        <v>2256.3000000000002</v>
      </c>
      <c r="N17" s="9">
        <f>SUM(N15:N16)</f>
        <v>1271</v>
      </c>
      <c r="O17" s="9">
        <f t="shared" ref="O17" si="38">SUM(O15:O16)</f>
        <v>871.8</v>
      </c>
      <c r="P17" s="9">
        <f t="shared" ref="P17" si="39">SUM(P15:P16)</f>
        <v>0</v>
      </c>
      <c r="Q17" s="17">
        <f t="shared" si="30"/>
        <v>2142.8000000000002</v>
      </c>
      <c r="R17" s="9">
        <f>SUM(R15:R16)</f>
        <v>1634.8</v>
      </c>
      <c r="S17" s="9">
        <f t="shared" ref="S17" si="40">SUM(S15:S16)</f>
        <v>872.7</v>
      </c>
      <c r="T17" s="9">
        <f t="shared" ref="T17" si="41">SUM(T15:T16)</f>
        <v>600</v>
      </c>
      <c r="U17" s="17">
        <f t="shared" si="31"/>
        <v>3107.5</v>
      </c>
      <c r="V17" s="9">
        <f>SUM(V15:V16)</f>
        <v>1635.2</v>
      </c>
      <c r="W17" s="9">
        <f t="shared" ref="W17" si="42">SUM(W15:W16)</f>
        <v>841.2</v>
      </c>
      <c r="X17" s="9">
        <f t="shared" ref="X17" si="43">SUM(X15:X16)</f>
        <v>600</v>
      </c>
      <c r="Y17" s="17">
        <f t="shared" si="32"/>
        <v>3076.4</v>
      </c>
    </row>
    <row r="18" spans="1:25" x14ac:dyDescent="0.35">
      <c r="A18" s="3"/>
      <c r="B18" s="10"/>
      <c r="C18" s="10"/>
      <c r="D18" s="10"/>
      <c r="E18" s="11"/>
      <c r="F18" s="10"/>
      <c r="G18" s="10"/>
      <c r="H18" s="10"/>
      <c r="I18" s="11"/>
      <c r="J18" s="10"/>
      <c r="K18" s="10"/>
      <c r="L18" s="10"/>
      <c r="M18" s="11"/>
    </row>
    <row r="19" spans="1:25" x14ac:dyDescent="0.35">
      <c r="A19" s="3" t="s">
        <v>1</v>
      </c>
      <c r="B19" s="10"/>
      <c r="C19" s="10"/>
      <c r="D19" s="10"/>
      <c r="E19" s="11"/>
      <c r="F19" s="10"/>
      <c r="G19" s="10"/>
      <c r="H19" s="10"/>
      <c r="I19" s="11"/>
      <c r="J19" s="10"/>
      <c r="K19" s="10"/>
      <c r="L19" s="10"/>
      <c r="M19" s="11"/>
    </row>
    <row r="20" spans="1:25" x14ac:dyDescent="0.35">
      <c r="A20" s="2" t="s">
        <v>5</v>
      </c>
      <c r="B20" s="8">
        <f>SAD!C13</f>
        <v>0</v>
      </c>
      <c r="C20" s="8">
        <f>SAF!C15</f>
        <v>0</v>
      </c>
      <c r="D20" s="8">
        <f>SAI!C14</f>
        <v>153.1</v>
      </c>
      <c r="E20" s="16">
        <f>SUM(B20:D20)</f>
        <v>153.1</v>
      </c>
      <c r="F20" s="8">
        <f>SAD!E13</f>
        <v>0</v>
      </c>
      <c r="G20" s="8">
        <f>SAF!E15</f>
        <v>0</v>
      </c>
      <c r="H20" s="8">
        <f>SAI!E14</f>
        <v>362.3</v>
      </c>
      <c r="I20" s="16">
        <f>SUM(F20:H20)</f>
        <v>362.3</v>
      </c>
      <c r="J20" s="8">
        <f>SAD!G13</f>
        <v>0</v>
      </c>
      <c r="K20" s="8">
        <f>SAF!G15</f>
        <v>20</v>
      </c>
      <c r="L20" s="8">
        <f>SAI!G14</f>
        <v>1063.9000000000001</v>
      </c>
      <c r="M20" s="16">
        <f>SUM(J20:L20)</f>
        <v>1083.9000000000001</v>
      </c>
      <c r="N20" s="8">
        <f>SAD!I13</f>
        <v>0</v>
      </c>
      <c r="O20" s="8">
        <f>SAF!I15</f>
        <v>174.1</v>
      </c>
      <c r="P20" s="8">
        <f>SAI!I14</f>
        <v>240</v>
      </c>
      <c r="Q20" s="16">
        <f>SUM(N20:P20)</f>
        <v>414.1</v>
      </c>
      <c r="R20" s="8">
        <f>SAD!K13</f>
        <v>30</v>
      </c>
      <c r="S20" s="8">
        <f>SAF!K15</f>
        <v>154.80000000000001</v>
      </c>
      <c r="T20" s="8">
        <f>SAI!K14</f>
        <v>270</v>
      </c>
      <c r="U20" s="16">
        <f>SUM(R20:T20)</f>
        <v>454.8</v>
      </c>
      <c r="V20" s="8">
        <f>SAD!M13</f>
        <v>50</v>
      </c>
      <c r="W20" s="8">
        <f>SAF!M15</f>
        <v>152.1</v>
      </c>
      <c r="X20" s="8">
        <f>SAI!M14</f>
        <v>160</v>
      </c>
      <c r="Y20" s="16">
        <f>SUM(V20:X20)</f>
        <v>362.1</v>
      </c>
    </row>
    <row r="21" spans="1:25" x14ac:dyDescent="0.35">
      <c r="A21" s="2" t="s">
        <v>11</v>
      </c>
      <c r="B21" s="8">
        <f>SAD!C14</f>
        <v>46.2</v>
      </c>
      <c r="C21" s="8">
        <f>SAF!C16</f>
        <v>2449.5</v>
      </c>
      <c r="D21" s="8">
        <f>SAI!C15</f>
        <v>4563.7</v>
      </c>
      <c r="E21" s="16">
        <f t="shared" ref="E21:E22" si="44">SUM(B21:D21)</f>
        <v>7059.4</v>
      </c>
      <c r="F21" s="8">
        <f>SAD!E14</f>
        <v>46.7</v>
      </c>
      <c r="G21" s="8">
        <f>SAF!E16</f>
        <v>2751.7</v>
      </c>
      <c r="H21" s="8">
        <f>SAI!E15</f>
        <v>5252.8</v>
      </c>
      <c r="I21" s="16">
        <f t="shared" ref="I21:I22" si="45">SUM(F21:H21)</f>
        <v>8051.2</v>
      </c>
      <c r="J21" s="8">
        <f>SAD!G14</f>
        <v>48.7</v>
      </c>
      <c r="K21" s="8">
        <f>SAF!G16</f>
        <v>3082.3</v>
      </c>
      <c r="L21" s="8">
        <f>SAI!G15</f>
        <v>2916</v>
      </c>
      <c r="M21" s="16">
        <f t="shared" ref="M21:M22" si="46">SUM(J21:L21)</f>
        <v>6047</v>
      </c>
      <c r="N21" s="8">
        <f>SAD!I14</f>
        <v>62.9</v>
      </c>
      <c r="O21" s="8">
        <f>SAF!I16</f>
        <v>7492.5</v>
      </c>
      <c r="P21" s="8">
        <f>SAI!I15</f>
        <v>3679.7</v>
      </c>
      <c r="Q21" s="16">
        <f t="shared" ref="Q21:Q22" si="47">SUM(N21:P21)</f>
        <v>11235.099999999999</v>
      </c>
      <c r="R21" s="8">
        <f>SAD!K14</f>
        <v>62.7</v>
      </c>
      <c r="S21" s="8">
        <f>SAF!K16</f>
        <v>24998.6</v>
      </c>
      <c r="T21" s="8">
        <f>SAI!K15</f>
        <v>11557.3</v>
      </c>
      <c r="U21" s="16">
        <f t="shared" ref="U21:U22" si="48">SUM(R21:T21)</f>
        <v>36618.6</v>
      </c>
      <c r="V21" s="8">
        <f>SAD!M14</f>
        <v>62.7</v>
      </c>
      <c r="W21" s="8">
        <f>SAF!M16</f>
        <v>55788.6</v>
      </c>
      <c r="X21" s="8">
        <f>SAI!M15</f>
        <v>11297.6</v>
      </c>
      <c r="Y21" s="16">
        <f t="shared" ref="Y21:Y22" si="49">SUM(V21:X21)</f>
        <v>67148.899999999994</v>
      </c>
    </row>
    <row r="22" spans="1:25" x14ac:dyDescent="0.35">
      <c r="A22" s="1" t="s">
        <v>8</v>
      </c>
      <c r="B22" s="9">
        <f>SUM(B20:B21)</f>
        <v>46.2</v>
      </c>
      <c r="C22" s="9">
        <f t="shared" ref="C22" si="50">SUM(C20:C21)</f>
        <v>2449.5</v>
      </c>
      <c r="D22" s="9">
        <f t="shared" ref="D22" si="51">SUM(D20:D21)</f>
        <v>4716.8</v>
      </c>
      <c r="E22" s="17">
        <f t="shared" si="44"/>
        <v>7212.5</v>
      </c>
      <c r="F22" s="9">
        <f>SUM(F20:F21)</f>
        <v>46.7</v>
      </c>
      <c r="G22" s="9">
        <f t="shared" ref="G22" si="52">SUM(G20:G21)</f>
        <v>2751.7</v>
      </c>
      <c r="H22" s="9">
        <f t="shared" ref="H22" si="53">SUM(H20:H21)</f>
        <v>5615.1</v>
      </c>
      <c r="I22" s="17">
        <f t="shared" si="45"/>
        <v>8413.5</v>
      </c>
      <c r="J22" s="9">
        <f>SUM(J20:J21)</f>
        <v>48.7</v>
      </c>
      <c r="K22" s="9">
        <f t="shared" ref="K22" si="54">SUM(K20:K21)</f>
        <v>3102.3</v>
      </c>
      <c r="L22" s="9">
        <f t="shared" ref="L22" si="55">SUM(L20:L21)</f>
        <v>3979.9</v>
      </c>
      <c r="M22" s="17">
        <f t="shared" si="46"/>
        <v>7130.9</v>
      </c>
      <c r="N22" s="9">
        <f>SUM(N20:N21)</f>
        <v>62.9</v>
      </c>
      <c r="O22" s="9">
        <f t="shared" ref="O22" si="56">SUM(O20:O21)</f>
        <v>7666.6</v>
      </c>
      <c r="P22" s="9">
        <f t="shared" ref="P22" si="57">SUM(P20:P21)</f>
        <v>3919.7</v>
      </c>
      <c r="Q22" s="17">
        <f t="shared" si="47"/>
        <v>11649.2</v>
      </c>
      <c r="R22" s="9">
        <f>SUM(R20:R21)</f>
        <v>92.7</v>
      </c>
      <c r="S22" s="9">
        <f t="shared" ref="S22" si="58">SUM(S20:S21)</f>
        <v>25153.399999999998</v>
      </c>
      <c r="T22" s="9">
        <f t="shared" ref="T22" si="59">SUM(T20:T21)</f>
        <v>11827.3</v>
      </c>
      <c r="U22" s="17">
        <f t="shared" si="48"/>
        <v>37073.399999999994</v>
      </c>
      <c r="V22" s="9">
        <f>SUM(V20:V21)</f>
        <v>112.7</v>
      </c>
      <c r="W22" s="9">
        <f t="shared" ref="W22" si="60">SUM(W20:W21)</f>
        <v>55940.7</v>
      </c>
      <c r="X22" s="9">
        <f t="shared" ref="X22" si="61">SUM(X20:X21)</f>
        <v>11457.6</v>
      </c>
      <c r="Y22" s="17">
        <f t="shared" si="49"/>
        <v>67511</v>
      </c>
    </row>
    <row r="23" spans="1:25" x14ac:dyDescent="0.35">
      <c r="A23" s="3"/>
      <c r="B23" s="12"/>
      <c r="C23" s="12"/>
      <c r="D23" s="12"/>
      <c r="E23" s="13"/>
      <c r="F23" s="12"/>
      <c r="G23" s="12"/>
      <c r="H23" s="12"/>
      <c r="I23" s="13"/>
      <c r="J23" s="12"/>
      <c r="K23" s="12"/>
      <c r="L23" s="12"/>
      <c r="M23" s="13"/>
      <c r="N23" s="12"/>
      <c r="O23" s="12"/>
      <c r="P23" s="12"/>
      <c r="Q23" s="13"/>
      <c r="R23" s="12"/>
      <c r="S23" s="12"/>
      <c r="T23" s="12"/>
      <c r="U23" s="13"/>
      <c r="V23" s="12"/>
      <c r="W23" s="12"/>
      <c r="X23" s="12"/>
      <c r="Y23" s="13"/>
    </row>
    <row r="24" spans="1:25" x14ac:dyDescent="0.35">
      <c r="A24" s="3" t="s">
        <v>12</v>
      </c>
      <c r="B24" s="10"/>
      <c r="C24" s="10"/>
      <c r="D24" s="10"/>
      <c r="E24" s="11"/>
      <c r="F24" s="10"/>
      <c r="G24" s="10"/>
      <c r="H24" s="10"/>
      <c r="I24" s="11"/>
      <c r="J24" s="10"/>
      <c r="K24" s="10"/>
      <c r="L24" s="10"/>
      <c r="M24" s="11"/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</row>
    <row r="25" spans="1:25" x14ac:dyDescent="0.35">
      <c r="A25" s="2" t="s">
        <v>11</v>
      </c>
      <c r="B25" s="8">
        <f>SAD!C16</f>
        <v>7966.9</v>
      </c>
      <c r="C25" s="8">
        <f>SAF!C18</f>
        <v>40.4</v>
      </c>
      <c r="D25" s="8">
        <f>SAI!C17</f>
        <v>4446.3</v>
      </c>
      <c r="E25" s="17">
        <f t="shared" ref="E25" si="62">SUM(B25:D25)</f>
        <v>12453.599999999999</v>
      </c>
      <c r="F25" s="8">
        <f>SAD!E16</f>
        <v>7233.6</v>
      </c>
      <c r="G25" s="8">
        <f>SAF!E18</f>
        <v>34.6</v>
      </c>
      <c r="H25" s="8">
        <f>SAI!E17</f>
        <v>5353.3</v>
      </c>
      <c r="I25" s="17">
        <f t="shared" ref="I25" si="63">SUM(F25:H25)</f>
        <v>12621.5</v>
      </c>
      <c r="J25" s="8">
        <f>SAD!G16</f>
        <v>8429.9</v>
      </c>
      <c r="K25" s="8">
        <f>SAF!G18</f>
        <v>58.7</v>
      </c>
      <c r="L25" s="8">
        <f>SAI!G17</f>
        <v>5932.1</v>
      </c>
      <c r="M25" s="17">
        <f t="shared" ref="M25" si="64">SUM(J25:L25)</f>
        <v>14420.7</v>
      </c>
      <c r="N25" s="8">
        <f>SAD!I16</f>
        <v>10699.6</v>
      </c>
      <c r="O25" s="8">
        <f>SAF!I18</f>
        <v>47.8</v>
      </c>
      <c r="P25" s="8">
        <f>SAI!I17</f>
        <v>7262.8</v>
      </c>
      <c r="Q25" s="17">
        <f t="shared" ref="Q25" si="65">SUM(N25:P25)</f>
        <v>18010.2</v>
      </c>
      <c r="R25" s="8">
        <f>SAD!K16</f>
        <v>9674.1</v>
      </c>
      <c r="S25" s="8">
        <f>SAF!K18</f>
        <v>47.2</v>
      </c>
      <c r="T25" s="8">
        <f>SAI!K17</f>
        <v>12678.9</v>
      </c>
      <c r="U25" s="17">
        <f t="shared" ref="U25" si="66">SUM(R25:T25)</f>
        <v>22400.2</v>
      </c>
      <c r="V25" s="8">
        <f>SAD!M16</f>
        <v>10112.200000000001</v>
      </c>
      <c r="W25" s="8">
        <f>SAF!M18</f>
        <v>48.8</v>
      </c>
      <c r="X25" s="8">
        <f>SAI!M17</f>
        <v>13058</v>
      </c>
      <c r="Y25" s="17">
        <f t="shared" ref="Y25" si="67">SUM(V25:X25)</f>
        <v>23219</v>
      </c>
    </row>
    <row r="26" spans="1:25" x14ac:dyDescent="0.3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35">
      <c r="A27" s="3" t="s">
        <v>10</v>
      </c>
      <c r="B27" s="10"/>
      <c r="C27" s="10"/>
      <c r="D27" s="10"/>
      <c r="E27" s="11"/>
      <c r="F27" s="10"/>
      <c r="G27" s="10"/>
      <c r="H27" s="10"/>
      <c r="I27" s="11"/>
      <c r="J27" s="10"/>
      <c r="K27" s="10"/>
      <c r="L27" s="10"/>
      <c r="M27" s="11"/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</row>
    <row r="28" spans="1:25" x14ac:dyDescent="0.35">
      <c r="A28" s="2" t="s">
        <v>5</v>
      </c>
      <c r="B28" s="8">
        <f>B5+B10+B15+B20</f>
        <v>410.2</v>
      </c>
      <c r="C28" s="8">
        <f t="shared" ref="C28:D28" si="68">C5+C10+C15+C20</f>
        <v>18733.8</v>
      </c>
      <c r="D28" s="8">
        <f t="shared" si="68"/>
        <v>365.1</v>
      </c>
      <c r="E28" s="17">
        <f t="shared" ref="E28:E30" si="69">SUM(B28:D28)</f>
        <v>19509.099999999999</v>
      </c>
      <c r="F28" s="8">
        <f>F5+F10+F15+F20</f>
        <v>311.7</v>
      </c>
      <c r="G28" s="8">
        <f t="shared" ref="G28:H28" si="70">G5+G10+G15+G20</f>
        <v>20500.8</v>
      </c>
      <c r="H28" s="8">
        <f t="shared" si="70"/>
        <v>574.79999999999995</v>
      </c>
      <c r="I28" s="17">
        <f t="shared" ref="I28:I30" si="71">SUM(F28:H28)</f>
        <v>21387.3</v>
      </c>
      <c r="J28" s="8">
        <f>J5+J10+J15+J20</f>
        <v>174</v>
      </c>
      <c r="K28" s="8">
        <f t="shared" ref="K28:L28" si="72">K5+K10+K15+K20</f>
        <v>20067.099999999999</v>
      </c>
      <c r="L28" s="8">
        <f t="shared" si="72"/>
        <v>1279.3000000000002</v>
      </c>
      <c r="M28" s="17">
        <f t="shared" ref="M28:M30" si="73">SUM(J28:L28)</f>
        <v>21520.399999999998</v>
      </c>
      <c r="N28" s="8">
        <f>N5+N10+N15+N20</f>
        <v>1446.8</v>
      </c>
      <c r="O28" s="8">
        <f t="shared" ref="O28:P28" si="74">O5+O10+O15+O20</f>
        <v>17547.5</v>
      </c>
      <c r="P28" s="8">
        <f t="shared" si="74"/>
        <v>441.1</v>
      </c>
      <c r="Q28" s="17">
        <f t="shared" ref="Q28:Q30" si="75">SUM(N28:P28)</f>
        <v>19435.399999999998</v>
      </c>
      <c r="R28" s="8">
        <f>R5+R10+R15+R20</f>
        <v>1595.5</v>
      </c>
      <c r="S28" s="8">
        <f t="shared" ref="S28:T28" si="76">S5+S10+S15+S20</f>
        <v>15005.5</v>
      </c>
      <c r="T28" s="8">
        <f t="shared" si="76"/>
        <v>1080.4000000000001</v>
      </c>
      <c r="U28" s="17">
        <f t="shared" ref="U28:U30" si="77">SUM(R28:T28)</f>
        <v>17681.400000000001</v>
      </c>
      <c r="V28" s="8">
        <f>V5+V10+V15+V20</f>
        <v>1617.5</v>
      </c>
      <c r="W28" s="8">
        <f t="shared" ref="W28:X28" si="78">W5+W10+W15+W20</f>
        <v>15772</v>
      </c>
      <c r="X28" s="8">
        <f t="shared" si="78"/>
        <v>971.4</v>
      </c>
      <c r="Y28" s="17">
        <f t="shared" ref="Y28:Y30" si="79">SUM(V28:X28)</f>
        <v>18360.900000000001</v>
      </c>
    </row>
    <row r="29" spans="1:25" x14ac:dyDescent="0.35">
      <c r="A29" s="2" t="s">
        <v>11</v>
      </c>
      <c r="B29" s="8">
        <f>B6+B11+B16+B21+B25</f>
        <v>20575.900000000001</v>
      </c>
      <c r="C29" s="8">
        <f t="shared" ref="C29:D29" si="80">C6+C11+C16+C21+C25</f>
        <v>2760.4</v>
      </c>
      <c r="D29" s="8">
        <f t="shared" si="80"/>
        <v>9558</v>
      </c>
      <c r="E29" s="17">
        <f t="shared" si="69"/>
        <v>32894.300000000003</v>
      </c>
      <c r="F29" s="8">
        <f>F6+F11+F16+F21+F25</f>
        <v>17665.900000000001</v>
      </c>
      <c r="G29" s="8">
        <f t="shared" ref="G29:H29" si="81">G6+G11+G16+G21+G25</f>
        <v>2984.4999999999995</v>
      </c>
      <c r="H29" s="8">
        <f t="shared" si="81"/>
        <v>11070.7</v>
      </c>
      <c r="I29" s="17">
        <f t="shared" si="71"/>
        <v>31721.100000000002</v>
      </c>
      <c r="J29" s="8">
        <f>J6+J11+J16+J21+J25</f>
        <v>21106.5</v>
      </c>
      <c r="K29" s="8">
        <f t="shared" ref="K29:L29" si="82">K6+K11+K16+K21+K25</f>
        <v>3333.2</v>
      </c>
      <c r="L29" s="8">
        <f t="shared" si="82"/>
        <v>9294.5</v>
      </c>
      <c r="M29" s="17">
        <f t="shared" si="73"/>
        <v>33734.199999999997</v>
      </c>
      <c r="N29" s="8">
        <f>N6+N11+N16+N21+N25</f>
        <v>24322.5</v>
      </c>
      <c r="O29" s="8">
        <f t="shared" ref="O29:P29" si="83">O6+O11+O16+O21+O25</f>
        <v>7886.5</v>
      </c>
      <c r="P29" s="8">
        <f t="shared" si="83"/>
        <v>11376.7</v>
      </c>
      <c r="Q29" s="17">
        <f t="shared" si="75"/>
        <v>43585.7</v>
      </c>
      <c r="R29" s="8">
        <f>R6+R11+R16+R21+R25</f>
        <v>23958.2</v>
      </c>
      <c r="S29" s="8">
        <f t="shared" ref="S29:T29" si="84">S6+S11+S16+S21+S25</f>
        <v>25555.1</v>
      </c>
      <c r="T29" s="8">
        <f t="shared" si="84"/>
        <v>25169.5</v>
      </c>
      <c r="U29" s="17">
        <f t="shared" si="77"/>
        <v>74682.8</v>
      </c>
      <c r="V29" s="8">
        <f>V6+V11+V16+V21+V25</f>
        <v>23782.200000000004</v>
      </c>
      <c r="W29" s="8">
        <f t="shared" ref="W29:X29" si="85">W6+W11+W16+W21+W25</f>
        <v>56061</v>
      </c>
      <c r="X29" s="8">
        <f t="shared" si="85"/>
        <v>25313.7</v>
      </c>
      <c r="Y29" s="17">
        <f t="shared" si="79"/>
        <v>105156.90000000001</v>
      </c>
    </row>
    <row r="30" spans="1:25" x14ac:dyDescent="0.35">
      <c r="A30" s="1" t="s">
        <v>9</v>
      </c>
      <c r="B30" s="76">
        <f>SUM(B28:B29)</f>
        <v>20986.100000000002</v>
      </c>
      <c r="C30" s="76">
        <f t="shared" ref="C30:D30" si="86">SUM(C28:C29)</f>
        <v>21494.2</v>
      </c>
      <c r="D30" s="76">
        <f t="shared" si="86"/>
        <v>9923.1</v>
      </c>
      <c r="E30" s="17">
        <f t="shared" si="69"/>
        <v>52403.4</v>
      </c>
      <c r="F30" s="76">
        <f>SUM(F28:F29)</f>
        <v>17977.600000000002</v>
      </c>
      <c r="G30" s="76">
        <f t="shared" ref="G30" si="87">SUM(G28:G29)</f>
        <v>23485.3</v>
      </c>
      <c r="H30" s="76">
        <f t="shared" ref="H30" si="88">SUM(H28:H29)</f>
        <v>11645.5</v>
      </c>
      <c r="I30" s="17">
        <f t="shared" si="71"/>
        <v>53108.4</v>
      </c>
      <c r="J30" s="76">
        <f>SUM(J28:J29)</f>
        <v>21280.5</v>
      </c>
      <c r="K30" s="76">
        <f t="shared" ref="K30" si="89">SUM(K28:K29)</f>
        <v>23400.3</v>
      </c>
      <c r="L30" s="76">
        <f t="shared" ref="L30" si="90">SUM(L28:L29)</f>
        <v>10573.8</v>
      </c>
      <c r="M30" s="17">
        <f t="shared" si="73"/>
        <v>55254.600000000006</v>
      </c>
      <c r="N30" s="76">
        <f>SUM(N28:N29)</f>
        <v>25769.3</v>
      </c>
      <c r="O30" s="76">
        <f t="shared" ref="O30" si="91">SUM(O28:O29)</f>
        <v>25434</v>
      </c>
      <c r="P30" s="76">
        <f t="shared" ref="P30" si="92">SUM(P28:P29)</f>
        <v>11817.800000000001</v>
      </c>
      <c r="Q30" s="76">
        <f t="shared" si="75"/>
        <v>63021.100000000006</v>
      </c>
      <c r="R30" s="76">
        <f>SUM(R28:R29)</f>
        <v>25553.7</v>
      </c>
      <c r="S30" s="76">
        <f t="shared" ref="S30" si="93">SUM(S28:S29)</f>
        <v>40560.6</v>
      </c>
      <c r="T30" s="76">
        <f t="shared" ref="T30" si="94">SUM(T28:T29)</f>
        <v>26249.9</v>
      </c>
      <c r="U30" s="76">
        <f t="shared" si="77"/>
        <v>92364.200000000012</v>
      </c>
      <c r="V30" s="76">
        <f>SUM(V28:V29)</f>
        <v>25399.700000000004</v>
      </c>
      <c r="W30" s="76">
        <f t="shared" ref="W30" si="95">SUM(W28:W29)</f>
        <v>71833</v>
      </c>
      <c r="X30" s="76">
        <f t="shared" ref="X30" si="96">SUM(X28:X29)</f>
        <v>26285.100000000002</v>
      </c>
      <c r="Y30" s="76">
        <f t="shared" si="79"/>
        <v>123517.80000000002</v>
      </c>
    </row>
    <row r="32" spans="1:25" x14ac:dyDescent="0.35">
      <c r="B32" s="7"/>
      <c r="C32" s="7"/>
      <c r="D32" s="18"/>
      <c r="E32" s="18"/>
      <c r="F32" s="7"/>
      <c r="G32" s="7"/>
      <c r="H32" s="18"/>
      <c r="I32" s="18"/>
      <c r="J32" s="7"/>
      <c r="K32" s="7"/>
      <c r="L32" s="18"/>
      <c r="M32" s="18"/>
      <c r="N32" s="19"/>
      <c r="O32" s="19"/>
      <c r="P32" s="19"/>
    </row>
    <row r="33" spans="6:13" x14ac:dyDescent="0.35">
      <c r="F33" s="7"/>
      <c r="G33" s="7"/>
      <c r="H33" s="18"/>
      <c r="I33" s="18"/>
      <c r="J33" s="7"/>
      <c r="K33" s="7"/>
      <c r="L33" s="18"/>
      <c r="M33" s="18"/>
    </row>
  </sheetData>
  <sortState xmlns:xlrd2="http://schemas.microsoft.com/office/spreadsheetml/2017/richdata2" ref="A28:M29">
    <sortCondition ref="A28:A29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D11" sqref="D11"/>
    </sheetView>
  </sheetViews>
  <sheetFormatPr defaultRowHeight="14.5" x14ac:dyDescent="0.35"/>
  <sheetData>
    <row r="1" spans="1:2" x14ac:dyDescent="0.35">
      <c r="A1" t="s">
        <v>17</v>
      </c>
      <c r="B1" t="s">
        <v>18</v>
      </c>
    </row>
    <row r="2" spans="1:2" x14ac:dyDescent="0.35">
      <c r="A2" t="s">
        <v>15</v>
      </c>
      <c r="B2" t="s">
        <v>19</v>
      </c>
    </row>
    <row r="3" spans="1:2" x14ac:dyDescent="0.35">
      <c r="A3" t="s">
        <v>16</v>
      </c>
      <c r="B3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6C922-7A6A-4B84-B411-FC2483CBE37F}">
  <dimension ref="A1:M1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7" sqref="E7"/>
    </sheetView>
  </sheetViews>
  <sheetFormatPr defaultRowHeight="14.5" x14ac:dyDescent="0.35"/>
  <sheetData>
    <row r="1" spans="1:13" ht="15" thickBot="1" x14ac:dyDescent="0.4"/>
    <row r="2" spans="1:13" ht="15" customHeight="1" thickBot="1" x14ac:dyDescent="0.4">
      <c r="A2" s="79" t="s">
        <v>22</v>
      </c>
      <c r="B2" s="77">
        <v>2019</v>
      </c>
      <c r="C2" s="78"/>
      <c r="D2" s="77">
        <v>2020</v>
      </c>
      <c r="E2" s="78"/>
      <c r="F2" s="77">
        <v>2021</v>
      </c>
      <c r="G2" s="78"/>
      <c r="H2" s="77">
        <v>2022</v>
      </c>
      <c r="I2" s="78"/>
      <c r="J2" s="77">
        <v>2023</v>
      </c>
      <c r="K2" s="78"/>
      <c r="L2" s="77">
        <v>2024</v>
      </c>
      <c r="M2" s="78"/>
    </row>
    <row r="3" spans="1:13" ht="15" thickBot="1" x14ac:dyDescent="0.4">
      <c r="A3" s="80"/>
      <c r="B3" s="20" t="s">
        <v>23</v>
      </c>
      <c r="C3" s="20" t="s">
        <v>24</v>
      </c>
      <c r="D3" s="21" t="s">
        <v>23</v>
      </c>
      <c r="E3" s="20" t="s">
        <v>24</v>
      </c>
      <c r="F3" s="21" t="s">
        <v>23</v>
      </c>
      <c r="G3" s="20" t="s">
        <v>24</v>
      </c>
      <c r="H3" s="21" t="s">
        <v>23</v>
      </c>
      <c r="I3" s="20" t="s">
        <v>23</v>
      </c>
      <c r="J3" s="22" t="s">
        <v>24</v>
      </c>
      <c r="K3" s="20" t="s">
        <v>23</v>
      </c>
      <c r="L3" s="22" t="s">
        <v>24</v>
      </c>
      <c r="M3" s="20" t="s">
        <v>23</v>
      </c>
    </row>
    <row r="4" spans="1:13" ht="14.5" customHeight="1" x14ac:dyDescent="0.35">
      <c r="A4" s="23" t="s">
        <v>25</v>
      </c>
      <c r="B4" s="24">
        <v>63</v>
      </c>
      <c r="C4" s="25">
        <v>20986.1</v>
      </c>
      <c r="D4" s="24">
        <v>62</v>
      </c>
      <c r="E4" s="25">
        <v>17977.599999999999</v>
      </c>
      <c r="F4" s="24">
        <v>64</v>
      </c>
      <c r="G4" s="25">
        <v>21280.5</v>
      </c>
      <c r="H4" s="24">
        <v>58</v>
      </c>
      <c r="I4" s="26">
        <v>25769.200000000001</v>
      </c>
      <c r="J4" s="24">
        <v>59</v>
      </c>
      <c r="K4" s="26">
        <v>25553.8</v>
      </c>
      <c r="L4" s="24">
        <v>59</v>
      </c>
      <c r="M4" s="25">
        <v>25399.7</v>
      </c>
    </row>
    <row r="5" spans="1:13" ht="44" thickBot="1" x14ac:dyDescent="0.4">
      <c r="A5" s="27" t="s">
        <v>26</v>
      </c>
      <c r="B5" s="28">
        <v>1</v>
      </c>
      <c r="C5" s="28">
        <v>3</v>
      </c>
      <c r="D5" s="28">
        <v>1</v>
      </c>
      <c r="E5" s="28">
        <v>3</v>
      </c>
      <c r="F5" s="28">
        <v>1</v>
      </c>
      <c r="G5" s="28">
        <v>2</v>
      </c>
      <c r="H5" s="28"/>
      <c r="I5" s="28"/>
      <c r="J5" s="28">
        <v>1</v>
      </c>
      <c r="K5" s="28">
        <v>0.5</v>
      </c>
      <c r="L5" s="28">
        <v>1</v>
      </c>
      <c r="M5" s="28">
        <v>2.5</v>
      </c>
    </row>
    <row r="6" spans="1:13" ht="15" thickBot="1" x14ac:dyDescent="0.4">
      <c r="A6" s="29" t="s">
        <v>27</v>
      </c>
      <c r="B6" s="30">
        <v>1</v>
      </c>
      <c r="C6" s="30">
        <v>3</v>
      </c>
      <c r="D6" s="30">
        <v>1</v>
      </c>
      <c r="E6" s="30">
        <v>3</v>
      </c>
      <c r="F6" s="30">
        <v>1</v>
      </c>
      <c r="G6" s="30">
        <v>2</v>
      </c>
      <c r="H6" s="30"/>
      <c r="I6" s="30"/>
      <c r="J6" s="30">
        <v>1</v>
      </c>
      <c r="K6" s="30">
        <v>0.5</v>
      </c>
      <c r="L6" s="30">
        <v>1</v>
      </c>
      <c r="M6" s="30">
        <v>2.5</v>
      </c>
    </row>
    <row r="7" spans="1:13" ht="15" thickBot="1" x14ac:dyDescent="0.4">
      <c r="A7" s="27" t="s">
        <v>0</v>
      </c>
      <c r="B7" s="28">
        <v>37</v>
      </c>
      <c r="C7" s="31">
        <v>11698.1</v>
      </c>
      <c r="D7" s="28">
        <v>36</v>
      </c>
      <c r="E7" s="31">
        <v>9435.4</v>
      </c>
      <c r="F7" s="28">
        <v>38</v>
      </c>
      <c r="G7" s="31">
        <v>11538.2</v>
      </c>
      <c r="H7" s="28">
        <v>32</v>
      </c>
      <c r="I7" s="32">
        <v>13735.8</v>
      </c>
      <c r="J7" s="28">
        <v>31</v>
      </c>
      <c r="K7" s="33">
        <v>14151.6</v>
      </c>
      <c r="L7" s="28">
        <v>30</v>
      </c>
      <c r="M7" s="31">
        <v>13537.1</v>
      </c>
    </row>
    <row r="8" spans="1:13" ht="15" thickBot="1" x14ac:dyDescent="0.4">
      <c r="A8" s="29" t="s">
        <v>27</v>
      </c>
      <c r="B8" s="30">
        <v>3</v>
      </c>
      <c r="C8" s="34">
        <v>407.2</v>
      </c>
      <c r="D8" s="30">
        <v>3</v>
      </c>
      <c r="E8" s="34">
        <v>308.7</v>
      </c>
      <c r="F8" s="30">
        <v>3</v>
      </c>
      <c r="G8" s="35">
        <v>172</v>
      </c>
      <c r="H8" s="30">
        <v>3</v>
      </c>
      <c r="I8" s="34">
        <v>1446.8</v>
      </c>
      <c r="J8" s="30">
        <v>2</v>
      </c>
      <c r="K8" s="35">
        <v>1565</v>
      </c>
      <c r="L8" s="30">
        <v>2</v>
      </c>
      <c r="M8" s="34">
        <v>1565</v>
      </c>
    </row>
    <row r="9" spans="1:13" ht="15" thickBot="1" x14ac:dyDescent="0.4">
      <c r="A9" s="29" t="s">
        <v>28</v>
      </c>
      <c r="B9" s="30">
        <v>34</v>
      </c>
      <c r="C9" s="34">
        <v>11290.9</v>
      </c>
      <c r="D9" s="30">
        <v>33</v>
      </c>
      <c r="E9" s="34">
        <v>9126.7000000000007</v>
      </c>
      <c r="F9" s="30">
        <v>35</v>
      </c>
      <c r="G9" s="35">
        <v>11366.2</v>
      </c>
      <c r="H9" s="30">
        <v>29</v>
      </c>
      <c r="I9" s="34">
        <v>12289</v>
      </c>
      <c r="J9" s="30">
        <v>29</v>
      </c>
      <c r="K9" s="35">
        <v>12586.6</v>
      </c>
      <c r="L9" s="30">
        <v>28</v>
      </c>
      <c r="M9" s="34">
        <v>11972.1</v>
      </c>
    </row>
    <row r="10" spans="1:13" ht="15" thickBot="1" x14ac:dyDescent="0.4">
      <c r="A10" s="27" t="s">
        <v>14</v>
      </c>
      <c r="B10" s="28">
        <v>4</v>
      </c>
      <c r="C10" s="32">
        <v>1271.9000000000001</v>
      </c>
      <c r="D10" s="28">
        <v>4</v>
      </c>
      <c r="E10" s="32">
        <v>1258.9000000000001</v>
      </c>
      <c r="F10" s="28">
        <v>4</v>
      </c>
      <c r="G10" s="32">
        <v>1261.7</v>
      </c>
      <c r="H10" s="28">
        <v>5</v>
      </c>
      <c r="I10" s="32">
        <v>1271</v>
      </c>
      <c r="J10" s="28">
        <v>5</v>
      </c>
      <c r="K10" s="32">
        <v>1634.8</v>
      </c>
      <c r="L10" s="28">
        <v>6</v>
      </c>
      <c r="M10" s="32">
        <v>1635.2</v>
      </c>
    </row>
    <row r="11" spans="1:13" ht="15" thickBot="1" x14ac:dyDescent="0.4">
      <c r="A11" s="29" t="s">
        <v>28</v>
      </c>
      <c r="B11" s="30">
        <v>4</v>
      </c>
      <c r="C11" s="34">
        <v>1271.9000000000001</v>
      </c>
      <c r="D11" s="30">
        <v>4</v>
      </c>
      <c r="E11" s="34">
        <v>1258.9000000000001</v>
      </c>
      <c r="F11" s="30">
        <v>4</v>
      </c>
      <c r="G11" s="35">
        <v>1261.7</v>
      </c>
      <c r="H11" s="30">
        <v>5</v>
      </c>
      <c r="I11" s="34">
        <v>1271</v>
      </c>
      <c r="J11" s="30">
        <v>5</v>
      </c>
      <c r="K11" s="35">
        <v>1634.8</v>
      </c>
      <c r="L11" s="30">
        <v>6</v>
      </c>
      <c r="M11" s="34">
        <v>1635.2</v>
      </c>
    </row>
    <row r="12" spans="1:13" ht="29.5" thickBot="1" x14ac:dyDescent="0.4">
      <c r="A12" s="27" t="s">
        <v>1</v>
      </c>
      <c r="B12" s="28">
        <v>6</v>
      </c>
      <c r="C12" s="28">
        <v>46.2</v>
      </c>
      <c r="D12" s="28">
        <v>6</v>
      </c>
      <c r="E12" s="28">
        <v>46.7</v>
      </c>
      <c r="F12" s="28">
        <v>6</v>
      </c>
      <c r="G12" s="28">
        <v>48.7</v>
      </c>
      <c r="H12" s="28">
        <v>6</v>
      </c>
      <c r="I12" s="28">
        <v>62.9</v>
      </c>
      <c r="J12" s="28">
        <v>7</v>
      </c>
      <c r="K12" s="28">
        <v>92.7</v>
      </c>
      <c r="L12" s="28">
        <v>7</v>
      </c>
      <c r="M12" s="28">
        <v>112.7</v>
      </c>
    </row>
    <row r="13" spans="1:13" s="68" customFormat="1" ht="15" thickBot="1" x14ac:dyDescent="0.4">
      <c r="A13" s="66" t="s">
        <v>27</v>
      </c>
      <c r="B13" s="67">
        <v>1</v>
      </c>
      <c r="C13" s="67">
        <v>0</v>
      </c>
      <c r="D13" s="67">
        <v>1</v>
      </c>
      <c r="E13" s="67">
        <v>0</v>
      </c>
      <c r="F13" s="67">
        <v>1</v>
      </c>
      <c r="G13" s="67">
        <v>0</v>
      </c>
      <c r="H13" s="67">
        <v>1</v>
      </c>
      <c r="I13" s="67">
        <v>0</v>
      </c>
      <c r="J13" s="67">
        <v>2</v>
      </c>
      <c r="K13" s="67">
        <v>30</v>
      </c>
      <c r="L13" s="67">
        <v>2</v>
      </c>
      <c r="M13" s="67">
        <v>50</v>
      </c>
    </row>
    <row r="14" spans="1:13" s="68" customFormat="1" ht="15" thickBot="1" x14ac:dyDescent="0.4">
      <c r="A14" s="66" t="s">
        <v>28</v>
      </c>
      <c r="B14" s="67">
        <v>5</v>
      </c>
      <c r="C14" s="67">
        <v>46.2</v>
      </c>
      <c r="D14" s="67">
        <v>5</v>
      </c>
      <c r="E14" s="67">
        <v>46.7</v>
      </c>
      <c r="F14" s="67">
        <v>5</v>
      </c>
      <c r="G14" s="67">
        <v>48.7</v>
      </c>
      <c r="H14" s="67">
        <v>5</v>
      </c>
      <c r="I14" s="67">
        <v>62.9</v>
      </c>
      <c r="J14" s="67">
        <v>5</v>
      </c>
      <c r="K14" s="67">
        <v>62.7</v>
      </c>
      <c r="L14" s="67">
        <v>5</v>
      </c>
      <c r="M14" s="67">
        <v>62.7</v>
      </c>
    </row>
    <row r="15" spans="1:13" ht="44" thickBot="1" x14ac:dyDescent="0.4">
      <c r="A15" s="27" t="s">
        <v>29</v>
      </c>
      <c r="B15" s="28">
        <v>15</v>
      </c>
      <c r="C15" s="32">
        <v>7966.9</v>
      </c>
      <c r="D15" s="28">
        <v>15</v>
      </c>
      <c r="E15" s="32">
        <v>7233.6</v>
      </c>
      <c r="F15" s="28">
        <v>15</v>
      </c>
      <c r="G15" s="31">
        <v>8429.9</v>
      </c>
      <c r="H15" s="28">
        <v>15</v>
      </c>
      <c r="I15" s="32">
        <v>10699.6</v>
      </c>
      <c r="J15" s="28">
        <v>15</v>
      </c>
      <c r="K15" s="31">
        <v>9674.1</v>
      </c>
      <c r="L15" s="28">
        <v>15</v>
      </c>
      <c r="M15" s="33">
        <v>10112.200000000001</v>
      </c>
    </row>
    <row r="16" spans="1:13" ht="15" thickBot="1" x14ac:dyDescent="0.4">
      <c r="A16" s="36" t="s">
        <v>28</v>
      </c>
      <c r="B16" s="37">
        <v>15</v>
      </c>
      <c r="C16" s="38">
        <v>7966.9</v>
      </c>
      <c r="D16" s="37">
        <v>15</v>
      </c>
      <c r="E16" s="38">
        <v>7233.6</v>
      </c>
      <c r="F16" s="37">
        <v>15</v>
      </c>
      <c r="G16" s="39">
        <v>8429.9</v>
      </c>
      <c r="H16" s="37">
        <v>15</v>
      </c>
      <c r="I16" s="38">
        <v>10699.6</v>
      </c>
      <c r="J16" s="37">
        <v>15</v>
      </c>
      <c r="K16" s="39">
        <v>9674.1</v>
      </c>
      <c r="L16" s="37">
        <v>15</v>
      </c>
      <c r="M16" s="40">
        <v>10112.200000000001</v>
      </c>
    </row>
    <row r="18" spans="5:5" x14ac:dyDescent="0.35">
      <c r="E18" s="41">
        <f>E5+E7+E10+E12+E15</f>
        <v>17977.599999999999</v>
      </c>
    </row>
  </sheetData>
  <mergeCells count="7">
    <mergeCell ref="L2:M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FE1A-3E55-476D-B609-CB2E4E355B78}">
  <dimension ref="A2:S2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T14" sqref="T14"/>
    </sheetView>
  </sheetViews>
  <sheetFormatPr defaultRowHeight="14.5" x14ac:dyDescent="0.35"/>
  <sheetData>
    <row r="2" spans="1:19" x14ac:dyDescent="0.35">
      <c r="A2" s="83" t="s">
        <v>30</v>
      </c>
      <c r="B2" s="81">
        <v>2019</v>
      </c>
      <c r="C2" s="82"/>
      <c r="D2" s="85">
        <v>2020</v>
      </c>
      <c r="E2" s="86"/>
      <c r="F2" s="81">
        <v>2021</v>
      </c>
      <c r="G2" s="82"/>
      <c r="H2" s="81">
        <v>2022</v>
      </c>
      <c r="I2" s="82"/>
      <c r="J2" s="81">
        <v>2023</v>
      </c>
      <c r="K2" s="82"/>
      <c r="L2" s="81">
        <v>2024</v>
      </c>
      <c r="M2" s="82"/>
      <c r="S2" s="41" t="e">
        <f>#REF!+#REF!+#REF!+#REF!+#REF!+#REF!+#REF!+#REF!+#REF!</f>
        <v>#REF!</v>
      </c>
    </row>
    <row r="3" spans="1:19" x14ac:dyDescent="0.35">
      <c r="A3" s="84"/>
      <c r="B3" s="42" t="s">
        <v>31</v>
      </c>
      <c r="C3" s="43" t="s">
        <v>32</v>
      </c>
      <c r="D3" s="43" t="s">
        <v>31</v>
      </c>
      <c r="E3" s="43" t="s">
        <v>32</v>
      </c>
      <c r="F3" s="42" t="s">
        <v>31</v>
      </c>
      <c r="G3" s="43" t="s">
        <v>32</v>
      </c>
      <c r="H3" s="42" t="s">
        <v>31</v>
      </c>
      <c r="I3" s="43" t="s">
        <v>32</v>
      </c>
      <c r="J3" s="42" t="s">
        <v>31</v>
      </c>
      <c r="K3" s="43" t="s">
        <v>32</v>
      </c>
      <c r="L3" s="42" t="s">
        <v>31</v>
      </c>
      <c r="M3" s="43" t="s">
        <v>32</v>
      </c>
    </row>
    <row r="4" spans="1:19" ht="29" x14ac:dyDescent="0.35">
      <c r="A4" s="44" t="s">
        <v>33</v>
      </c>
      <c r="B4" s="45">
        <v>93</v>
      </c>
      <c r="C4" s="46">
        <v>21494.2</v>
      </c>
      <c r="D4" s="47">
        <v>99</v>
      </c>
      <c r="E4" s="46">
        <v>23485.200000000001</v>
      </c>
      <c r="F4" s="47">
        <v>94</v>
      </c>
      <c r="G4" s="46">
        <v>23400.3</v>
      </c>
      <c r="H4" s="47">
        <v>107</v>
      </c>
      <c r="I4" s="46">
        <v>25434</v>
      </c>
      <c r="J4" s="47">
        <v>105</v>
      </c>
      <c r="K4" s="46">
        <v>40560.6</v>
      </c>
      <c r="L4" s="47">
        <v>102</v>
      </c>
      <c r="M4" s="46">
        <v>71832.899999999994</v>
      </c>
    </row>
    <row r="5" spans="1:19" ht="43.5" x14ac:dyDescent="0.35">
      <c r="A5" s="48" t="s">
        <v>26</v>
      </c>
      <c r="B5" s="49">
        <v>39</v>
      </c>
      <c r="C5" s="50">
        <v>6739.2</v>
      </c>
      <c r="D5" s="51">
        <v>40</v>
      </c>
      <c r="E5" s="50">
        <v>6620.2</v>
      </c>
      <c r="F5" s="51">
        <v>40</v>
      </c>
      <c r="G5" s="50">
        <v>6634.3</v>
      </c>
      <c r="H5" s="51">
        <v>43</v>
      </c>
      <c r="I5" s="50">
        <v>6480.9</v>
      </c>
      <c r="J5" s="51">
        <v>41</v>
      </c>
      <c r="K5" s="50">
        <v>5006.5</v>
      </c>
      <c r="L5" s="51">
        <v>42</v>
      </c>
      <c r="M5" s="50">
        <v>5533.8</v>
      </c>
    </row>
    <row r="6" spans="1:19" x14ac:dyDescent="0.35">
      <c r="A6" s="52" t="s">
        <v>27</v>
      </c>
      <c r="B6" s="45">
        <v>37</v>
      </c>
      <c r="C6" s="46">
        <v>6733.7</v>
      </c>
      <c r="D6" s="47">
        <v>38</v>
      </c>
      <c r="E6" s="46">
        <v>6615.5</v>
      </c>
      <c r="F6" s="47">
        <v>38</v>
      </c>
      <c r="G6" s="46">
        <v>6631.5</v>
      </c>
      <c r="H6" s="47">
        <v>41</v>
      </c>
      <c r="I6" s="46">
        <v>6476</v>
      </c>
      <c r="J6" s="47">
        <v>39</v>
      </c>
      <c r="K6" s="46">
        <v>5002.8</v>
      </c>
      <c r="L6" s="47">
        <v>40</v>
      </c>
      <c r="M6" s="46">
        <v>5529.9</v>
      </c>
    </row>
    <row r="7" spans="1:19" x14ac:dyDescent="0.35">
      <c r="A7" s="52" t="s">
        <v>28</v>
      </c>
      <c r="B7" s="45">
        <v>2</v>
      </c>
      <c r="C7" s="53">
        <v>5.5</v>
      </c>
      <c r="D7" s="47">
        <v>2</v>
      </c>
      <c r="E7" s="53">
        <v>4.8</v>
      </c>
      <c r="F7" s="47">
        <v>2</v>
      </c>
      <c r="G7" s="53">
        <v>2.8</v>
      </c>
      <c r="H7" s="47">
        <v>2</v>
      </c>
      <c r="I7" s="53">
        <v>5</v>
      </c>
      <c r="J7" s="47">
        <v>2</v>
      </c>
      <c r="K7" s="53">
        <v>3.7</v>
      </c>
      <c r="L7" s="47">
        <v>2</v>
      </c>
      <c r="M7" s="53">
        <v>4</v>
      </c>
    </row>
    <row r="8" spans="1:19" x14ac:dyDescent="0.35">
      <c r="A8" s="48" t="s">
        <v>0</v>
      </c>
      <c r="B8" s="49">
        <v>10</v>
      </c>
      <c r="C8" s="50">
        <v>12022.3</v>
      </c>
      <c r="D8" s="51">
        <v>10</v>
      </c>
      <c r="E8" s="50">
        <v>13050.1</v>
      </c>
      <c r="F8" s="51">
        <v>10</v>
      </c>
      <c r="G8" s="50">
        <v>12610.4</v>
      </c>
      <c r="H8" s="51">
        <v>13</v>
      </c>
      <c r="I8" s="50">
        <v>10366.9</v>
      </c>
      <c r="J8" s="51">
        <v>14</v>
      </c>
      <c r="K8" s="50">
        <v>9480.7999999999993</v>
      </c>
      <c r="L8" s="51">
        <v>12</v>
      </c>
      <c r="M8" s="50">
        <v>9468.4</v>
      </c>
    </row>
    <row r="9" spans="1:19" x14ac:dyDescent="0.35">
      <c r="A9" s="52" t="s">
        <v>27</v>
      </c>
      <c r="B9" s="45">
        <v>6</v>
      </c>
      <c r="C9" s="46">
        <v>11867.3</v>
      </c>
      <c r="D9" s="47">
        <v>6</v>
      </c>
      <c r="E9" s="46">
        <v>12964.5</v>
      </c>
      <c r="F9" s="47">
        <v>6</v>
      </c>
      <c r="G9" s="46">
        <v>12526</v>
      </c>
      <c r="H9" s="47">
        <v>6</v>
      </c>
      <c r="I9" s="46">
        <v>10084.4</v>
      </c>
      <c r="J9" s="47">
        <v>7</v>
      </c>
      <c r="K9" s="46">
        <v>9055.9</v>
      </c>
      <c r="L9" s="47">
        <v>7</v>
      </c>
      <c r="M9" s="46">
        <v>9330</v>
      </c>
    </row>
    <row r="10" spans="1:19" x14ac:dyDescent="0.35">
      <c r="A10" s="52" t="s">
        <v>28</v>
      </c>
      <c r="B10" s="45">
        <v>4</v>
      </c>
      <c r="C10" s="53">
        <v>155.1</v>
      </c>
      <c r="D10" s="47">
        <v>4</v>
      </c>
      <c r="E10" s="53">
        <v>85.6</v>
      </c>
      <c r="F10" s="47">
        <v>4</v>
      </c>
      <c r="G10" s="53">
        <v>84.4</v>
      </c>
      <c r="H10" s="47">
        <v>7</v>
      </c>
      <c r="I10" s="53">
        <v>282.39999999999998</v>
      </c>
      <c r="J10" s="47">
        <v>7</v>
      </c>
      <c r="K10" s="53">
        <v>424.9</v>
      </c>
      <c r="L10" s="47">
        <v>5</v>
      </c>
      <c r="M10" s="53">
        <v>138.4</v>
      </c>
    </row>
    <row r="11" spans="1:19" x14ac:dyDescent="0.35">
      <c r="A11" s="48" t="s">
        <v>14</v>
      </c>
      <c r="B11" s="49">
        <v>15</v>
      </c>
      <c r="C11" s="54">
        <v>242.7</v>
      </c>
      <c r="D11" s="51">
        <v>16</v>
      </c>
      <c r="E11" s="50">
        <v>1028.5999999999999</v>
      </c>
      <c r="F11" s="51">
        <v>14</v>
      </c>
      <c r="G11" s="54">
        <v>994.6</v>
      </c>
      <c r="H11" s="51">
        <v>17</v>
      </c>
      <c r="I11" s="54">
        <v>871.8</v>
      </c>
      <c r="J11" s="51">
        <v>16</v>
      </c>
      <c r="K11" s="54">
        <v>872.7</v>
      </c>
      <c r="L11" s="51">
        <v>16</v>
      </c>
      <c r="M11" s="54">
        <v>841.2</v>
      </c>
    </row>
    <row r="12" spans="1:19" x14ac:dyDescent="0.35">
      <c r="A12" s="52" t="s">
        <v>27</v>
      </c>
      <c r="B12" s="45">
        <v>9</v>
      </c>
      <c r="C12" s="53">
        <v>132.80000000000001</v>
      </c>
      <c r="D12" s="47">
        <v>10</v>
      </c>
      <c r="E12" s="53">
        <v>920.8</v>
      </c>
      <c r="F12" s="47">
        <v>8</v>
      </c>
      <c r="G12" s="53">
        <v>889.6</v>
      </c>
      <c r="H12" s="47">
        <v>10</v>
      </c>
      <c r="I12" s="53">
        <v>813</v>
      </c>
      <c r="J12" s="47">
        <v>9</v>
      </c>
      <c r="K12" s="53">
        <v>792</v>
      </c>
      <c r="L12" s="47">
        <v>9</v>
      </c>
      <c r="M12" s="53">
        <v>760</v>
      </c>
    </row>
    <row r="13" spans="1:19" x14ac:dyDescent="0.35">
      <c r="A13" s="52" t="s">
        <v>28</v>
      </c>
      <c r="B13" s="45">
        <v>6</v>
      </c>
      <c r="C13" s="53">
        <v>109.9</v>
      </c>
      <c r="D13" s="47">
        <v>6</v>
      </c>
      <c r="E13" s="53">
        <v>107.8</v>
      </c>
      <c r="F13" s="47">
        <v>6</v>
      </c>
      <c r="G13" s="53">
        <v>105</v>
      </c>
      <c r="H13" s="47">
        <v>7</v>
      </c>
      <c r="I13" s="53">
        <v>58.8</v>
      </c>
      <c r="J13" s="47">
        <v>7</v>
      </c>
      <c r="K13" s="53">
        <v>80.7</v>
      </c>
      <c r="L13" s="47">
        <v>7</v>
      </c>
      <c r="M13" s="53">
        <v>81.2</v>
      </c>
    </row>
    <row r="14" spans="1:19" ht="29" x14ac:dyDescent="0.35">
      <c r="A14" s="48" t="s">
        <v>1</v>
      </c>
      <c r="B14" s="49">
        <v>24</v>
      </c>
      <c r="C14" s="50">
        <v>2449.5</v>
      </c>
      <c r="D14" s="51">
        <v>27</v>
      </c>
      <c r="E14" s="50">
        <v>2751.7</v>
      </c>
      <c r="F14" s="51">
        <v>24</v>
      </c>
      <c r="G14" s="50">
        <v>3102.3</v>
      </c>
      <c r="H14" s="51">
        <v>28</v>
      </c>
      <c r="I14" s="50">
        <v>7666.6</v>
      </c>
      <c r="J14" s="51">
        <v>28</v>
      </c>
      <c r="K14" s="50">
        <v>25153.4</v>
      </c>
      <c r="L14" s="51">
        <v>26</v>
      </c>
      <c r="M14" s="50">
        <v>55940.7</v>
      </c>
    </row>
    <row r="15" spans="1:19" s="68" customFormat="1" x14ac:dyDescent="0.35">
      <c r="A15" s="69" t="s">
        <v>27</v>
      </c>
      <c r="B15" s="70"/>
      <c r="C15" s="70"/>
      <c r="D15" s="71">
        <v>2</v>
      </c>
      <c r="E15" s="72">
        <v>0</v>
      </c>
      <c r="F15" s="71">
        <v>2</v>
      </c>
      <c r="G15" s="72">
        <v>20</v>
      </c>
      <c r="H15" s="71">
        <v>5</v>
      </c>
      <c r="I15" s="72">
        <v>174.1</v>
      </c>
      <c r="J15" s="71">
        <v>4</v>
      </c>
      <c r="K15" s="72">
        <v>154.80000000000001</v>
      </c>
      <c r="L15" s="71">
        <v>3</v>
      </c>
      <c r="M15" s="72">
        <v>152.1</v>
      </c>
    </row>
    <row r="16" spans="1:19" s="68" customFormat="1" x14ac:dyDescent="0.35">
      <c r="A16" s="69" t="s">
        <v>28</v>
      </c>
      <c r="B16" s="73">
        <v>24</v>
      </c>
      <c r="C16" s="74">
        <v>2449.5</v>
      </c>
      <c r="D16" s="71">
        <v>25</v>
      </c>
      <c r="E16" s="74">
        <v>2751.7</v>
      </c>
      <c r="F16" s="71">
        <v>22</v>
      </c>
      <c r="G16" s="74">
        <v>3082.3</v>
      </c>
      <c r="H16" s="71">
        <v>23</v>
      </c>
      <c r="I16" s="74">
        <v>7492.5</v>
      </c>
      <c r="J16" s="71">
        <v>24</v>
      </c>
      <c r="K16" s="74">
        <v>24998.6</v>
      </c>
      <c r="L16" s="71">
        <v>23</v>
      </c>
      <c r="M16" s="74">
        <v>55788.6</v>
      </c>
    </row>
    <row r="17" spans="1:14" ht="43.5" x14ac:dyDescent="0.35">
      <c r="A17" s="48" t="s">
        <v>29</v>
      </c>
      <c r="B17" s="49">
        <v>5</v>
      </c>
      <c r="C17" s="54">
        <v>40.4</v>
      </c>
      <c r="D17" s="51">
        <v>6</v>
      </c>
      <c r="E17" s="54">
        <v>34.6</v>
      </c>
      <c r="F17" s="51">
        <v>6</v>
      </c>
      <c r="G17" s="54">
        <v>58.7</v>
      </c>
      <c r="H17" s="51">
        <v>6</v>
      </c>
      <c r="I17" s="54">
        <v>47.8</v>
      </c>
      <c r="J17" s="51">
        <v>6</v>
      </c>
      <c r="K17" s="54">
        <v>47.2</v>
      </c>
      <c r="L17" s="51">
        <v>6</v>
      </c>
      <c r="M17" s="54">
        <v>48.8</v>
      </c>
    </row>
    <row r="18" spans="1:14" x14ac:dyDescent="0.35">
      <c r="A18" s="52" t="s">
        <v>28</v>
      </c>
      <c r="B18" s="45">
        <v>5</v>
      </c>
      <c r="C18" s="53">
        <v>40.4</v>
      </c>
      <c r="D18" s="47">
        <v>6</v>
      </c>
      <c r="E18" s="53">
        <v>34.6</v>
      </c>
      <c r="F18" s="47">
        <v>6</v>
      </c>
      <c r="G18" s="53">
        <v>58.7</v>
      </c>
      <c r="H18" s="47">
        <v>6</v>
      </c>
      <c r="I18" s="53">
        <v>47.8</v>
      </c>
      <c r="J18" s="47">
        <v>6</v>
      </c>
      <c r="K18" s="53">
        <v>47.2</v>
      </c>
      <c r="L18" s="47">
        <v>6</v>
      </c>
      <c r="M18" s="53">
        <v>48.8</v>
      </c>
    </row>
    <row r="21" spans="1:14" x14ac:dyDescent="0.35">
      <c r="B21" s="87">
        <f>C5+C8+C11+C14+C17</f>
        <v>21494.100000000002</v>
      </c>
      <c r="C21" s="87"/>
      <c r="D21" s="87">
        <f t="shared" ref="C21:N21" si="0">E5+E8+E11+E14+E17</f>
        <v>23485.199999999997</v>
      </c>
      <c r="E21" s="87">
        <f t="shared" si="0"/>
        <v>94</v>
      </c>
      <c r="F21" s="87">
        <f t="shared" si="0"/>
        <v>23400.3</v>
      </c>
      <c r="G21" s="87">
        <f t="shared" si="0"/>
        <v>107</v>
      </c>
      <c r="H21" s="87">
        <f t="shared" si="0"/>
        <v>25433.999999999996</v>
      </c>
      <c r="I21" s="87">
        <f t="shared" si="0"/>
        <v>105</v>
      </c>
      <c r="J21" s="87">
        <f t="shared" si="0"/>
        <v>40560.6</v>
      </c>
      <c r="K21" s="87">
        <f t="shared" si="0"/>
        <v>102</v>
      </c>
      <c r="L21" s="87">
        <f t="shared" si="0"/>
        <v>71832.900000000009</v>
      </c>
      <c r="M21" s="87">
        <f t="shared" si="0"/>
        <v>0</v>
      </c>
      <c r="N21" s="87">
        <f t="shared" si="0"/>
        <v>0</v>
      </c>
    </row>
  </sheetData>
  <mergeCells count="7">
    <mergeCell ref="L2:M2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666A-72E3-4061-B827-FFCAB45DAB3A}">
  <dimension ref="A2:M17"/>
  <sheetViews>
    <sheetView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A14" sqref="A14:XFD15"/>
    </sheetView>
  </sheetViews>
  <sheetFormatPr defaultRowHeight="14.5" x14ac:dyDescent="0.35"/>
  <cols>
    <col min="11" max="11" width="9.453125" bestFit="1" customWidth="1"/>
    <col min="15" max="15" width="9.453125" bestFit="1" customWidth="1"/>
  </cols>
  <sheetData>
    <row r="2" spans="1:13" ht="29" x14ac:dyDescent="0.35">
      <c r="A2" s="56" t="s">
        <v>30</v>
      </c>
      <c r="B2" s="57"/>
      <c r="C2" s="58">
        <v>2019</v>
      </c>
      <c r="D2" s="57"/>
      <c r="E2" s="58">
        <v>2020</v>
      </c>
      <c r="F2" s="57"/>
      <c r="G2" s="58">
        <v>2021</v>
      </c>
      <c r="H2" s="57"/>
      <c r="I2" s="58">
        <v>2022</v>
      </c>
      <c r="J2" s="57"/>
      <c r="K2" s="58">
        <v>2023</v>
      </c>
      <c r="L2" s="57"/>
      <c r="M2" s="58">
        <v>2024</v>
      </c>
    </row>
    <row r="3" spans="1:13" x14ac:dyDescent="0.35">
      <c r="A3" s="59"/>
      <c r="B3" s="60" t="s">
        <v>31</v>
      </c>
      <c r="C3" s="61" t="s">
        <v>32</v>
      </c>
      <c r="D3" s="61" t="s">
        <v>31</v>
      </c>
      <c r="E3" s="60" t="s">
        <v>32</v>
      </c>
      <c r="F3" s="61" t="s">
        <v>31</v>
      </c>
      <c r="G3" s="60" t="s">
        <v>32</v>
      </c>
      <c r="H3" s="61" t="s">
        <v>31</v>
      </c>
      <c r="I3" s="61" t="s">
        <v>31</v>
      </c>
      <c r="J3" s="60" t="s">
        <v>32</v>
      </c>
      <c r="K3" s="61" t="s">
        <v>31</v>
      </c>
      <c r="L3" s="60" t="s">
        <v>32</v>
      </c>
      <c r="M3" s="61" t="s">
        <v>31</v>
      </c>
    </row>
    <row r="4" spans="1:13" ht="29" x14ac:dyDescent="0.35">
      <c r="A4" s="44" t="s">
        <v>34</v>
      </c>
      <c r="B4" s="47">
        <v>24</v>
      </c>
      <c r="C4" s="46">
        <v>9923</v>
      </c>
      <c r="D4" s="47">
        <v>25</v>
      </c>
      <c r="E4" s="46">
        <v>11645.4</v>
      </c>
      <c r="F4" s="47">
        <v>25</v>
      </c>
      <c r="G4" s="46">
        <v>10573.8</v>
      </c>
      <c r="H4" s="47">
        <v>25</v>
      </c>
      <c r="I4" s="46">
        <v>11817.8</v>
      </c>
      <c r="J4" s="47">
        <v>28</v>
      </c>
      <c r="K4" s="46">
        <v>26250</v>
      </c>
      <c r="L4" s="47">
        <v>30</v>
      </c>
      <c r="M4" s="46">
        <v>26285.1</v>
      </c>
    </row>
    <row r="5" spans="1:13" ht="43.5" x14ac:dyDescent="0.35">
      <c r="A5" s="48" t="s">
        <v>26</v>
      </c>
      <c r="B5" s="51">
        <v>11</v>
      </c>
      <c r="C5" s="54">
        <v>665.3</v>
      </c>
      <c r="D5" s="51">
        <v>11</v>
      </c>
      <c r="E5" s="54">
        <v>664.1</v>
      </c>
      <c r="F5" s="51">
        <v>11</v>
      </c>
      <c r="G5" s="54">
        <v>653.79999999999995</v>
      </c>
      <c r="H5" s="51">
        <v>10</v>
      </c>
      <c r="I5" s="54">
        <v>626.79999999999995</v>
      </c>
      <c r="J5" s="51">
        <v>10</v>
      </c>
      <c r="K5" s="54">
        <v>728.7</v>
      </c>
      <c r="L5" s="51">
        <v>11</v>
      </c>
      <c r="M5" s="54">
        <v>761.6</v>
      </c>
    </row>
    <row r="6" spans="1:13" x14ac:dyDescent="0.35">
      <c r="A6" s="52" t="s">
        <v>27</v>
      </c>
      <c r="B6" s="47">
        <v>9</v>
      </c>
      <c r="C6" s="53">
        <v>212</v>
      </c>
      <c r="D6" s="47">
        <v>9</v>
      </c>
      <c r="E6" s="53">
        <v>212.5</v>
      </c>
      <c r="F6" s="47">
        <v>9</v>
      </c>
      <c r="G6" s="53">
        <v>215.4</v>
      </c>
      <c r="H6" s="62">
        <v>8</v>
      </c>
      <c r="I6" s="53">
        <v>201.1</v>
      </c>
      <c r="J6" s="62">
        <v>8</v>
      </c>
      <c r="K6" s="53">
        <v>210.4</v>
      </c>
      <c r="L6" s="62">
        <v>8</v>
      </c>
      <c r="M6" s="53">
        <v>211.4</v>
      </c>
    </row>
    <row r="7" spans="1:13" x14ac:dyDescent="0.35">
      <c r="A7" s="52" t="s">
        <v>28</v>
      </c>
      <c r="B7" s="47">
        <v>2</v>
      </c>
      <c r="C7" s="53">
        <v>453.4</v>
      </c>
      <c r="D7" s="47">
        <v>2</v>
      </c>
      <c r="E7" s="53">
        <v>451.7</v>
      </c>
      <c r="F7" s="47">
        <v>2</v>
      </c>
      <c r="G7" s="53">
        <v>438.4</v>
      </c>
      <c r="H7" s="62">
        <v>2</v>
      </c>
      <c r="I7" s="53">
        <v>425.7</v>
      </c>
      <c r="J7" s="62">
        <v>2</v>
      </c>
      <c r="K7" s="53">
        <v>518.20000000000005</v>
      </c>
      <c r="L7" s="62">
        <v>3</v>
      </c>
      <c r="M7" s="53">
        <v>550.20000000000005</v>
      </c>
    </row>
    <row r="8" spans="1:13" x14ac:dyDescent="0.35">
      <c r="A8" s="48" t="s">
        <v>0</v>
      </c>
      <c r="B8" s="51">
        <v>4</v>
      </c>
      <c r="C8" s="54">
        <v>94.6</v>
      </c>
      <c r="D8" s="51">
        <v>4</v>
      </c>
      <c r="E8" s="54">
        <v>12.9</v>
      </c>
      <c r="F8" s="51">
        <v>4</v>
      </c>
      <c r="G8" s="54">
        <v>8</v>
      </c>
      <c r="H8" s="49">
        <v>4</v>
      </c>
      <c r="I8" s="54">
        <v>8.5</v>
      </c>
      <c r="J8" s="49">
        <v>5</v>
      </c>
      <c r="K8" s="54">
        <v>415.1</v>
      </c>
      <c r="L8" s="49">
        <v>5</v>
      </c>
      <c r="M8" s="54">
        <v>407.9</v>
      </c>
    </row>
    <row r="9" spans="1:13" x14ac:dyDescent="0.35">
      <c r="A9" s="52" t="s">
        <v>27</v>
      </c>
      <c r="B9" s="47">
        <v>1</v>
      </c>
      <c r="C9" s="53">
        <v>0</v>
      </c>
      <c r="D9" s="47">
        <v>1</v>
      </c>
      <c r="E9" s="53">
        <v>0</v>
      </c>
      <c r="F9" s="47">
        <v>1</v>
      </c>
      <c r="G9" s="53">
        <v>0</v>
      </c>
      <c r="H9" s="62">
        <v>1</v>
      </c>
      <c r="I9" s="53">
        <v>0</v>
      </c>
      <c r="J9" s="62">
        <v>1</v>
      </c>
      <c r="K9" s="53">
        <v>0</v>
      </c>
      <c r="L9" s="62">
        <v>1</v>
      </c>
      <c r="M9" s="53">
        <v>0</v>
      </c>
    </row>
    <row r="10" spans="1:13" x14ac:dyDescent="0.35">
      <c r="A10" s="52" t="s">
        <v>28</v>
      </c>
      <c r="B10" s="47">
        <v>3</v>
      </c>
      <c r="C10" s="53">
        <v>94.6</v>
      </c>
      <c r="D10" s="47">
        <v>3</v>
      </c>
      <c r="E10" s="53">
        <v>12.9</v>
      </c>
      <c r="F10" s="47">
        <v>3</v>
      </c>
      <c r="G10" s="53">
        <v>8</v>
      </c>
      <c r="H10" s="62">
        <v>3</v>
      </c>
      <c r="I10" s="53">
        <v>8.5</v>
      </c>
      <c r="J10" s="62">
        <v>4</v>
      </c>
      <c r="K10" s="53">
        <v>415.1</v>
      </c>
      <c r="L10" s="62">
        <v>4</v>
      </c>
      <c r="M10" s="53">
        <v>407.9</v>
      </c>
    </row>
    <row r="11" spans="1:13" x14ac:dyDescent="0.35">
      <c r="A11" s="48" t="s">
        <v>14</v>
      </c>
      <c r="B11" s="63"/>
      <c r="C11" s="63"/>
      <c r="D11" s="63"/>
      <c r="E11" s="63"/>
      <c r="F11" s="63"/>
      <c r="G11" s="63"/>
      <c r="H11" s="63"/>
      <c r="I11" s="63"/>
      <c r="J11" s="49">
        <v>1</v>
      </c>
      <c r="K11" s="54">
        <v>600</v>
      </c>
      <c r="L11" s="49">
        <v>1</v>
      </c>
      <c r="M11" s="54">
        <v>600</v>
      </c>
    </row>
    <row r="12" spans="1:13" x14ac:dyDescent="0.35">
      <c r="A12" s="52" t="s">
        <v>27</v>
      </c>
      <c r="B12" s="55"/>
      <c r="C12" s="55"/>
      <c r="D12" s="55"/>
      <c r="E12" s="55"/>
      <c r="F12" s="55"/>
      <c r="G12" s="55"/>
      <c r="H12" s="55"/>
      <c r="I12" s="55"/>
      <c r="J12" s="62">
        <v>1</v>
      </c>
      <c r="K12" s="53">
        <v>600</v>
      </c>
      <c r="L12" s="62">
        <v>1</v>
      </c>
      <c r="M12" s="53">
        <v>600</v>
      </c>
    </row>
    <row r="13" spans="1:13" ht="29" x14ac:dyDescent="0.35">
      <c r="A13" s="48" t="s">
        <v>1</v>
      </c>
      <c r="B13" s="51">
        <v>8</v>
      </c>
      <c r="C13" s="50">
        <v>4716.8</v>
      </c>
      <c r="D13" s="51">
        <v>9</v>
      </c>
      <c r="E13" s="50">
        <v>5615.1</v>
      </c>
      <c r="F13" s="51">
        <v>9</v>
      </c>
      <c r="G13" s="50">
        <v>3979.9</v>
      </c>
      <c r="H13" s="51">
        <v>10</v>
      </c>
      <c r="I13" s="50">
        <v>3919.7</v>
      </c>
      <c r="J13" s="51">
        <v>11</v>
      </c>
      <c r="K13" s="50">
        <v>11827.3</v>
      </c>
      <c r="L13" s="51">
        <v>12</v>
      </c>
      <c r="M13" s="50">
        <v>11457.6</v>
      </c>
    </row>
    <row r="14" spans="1:13" s="68" customFormat="1" x14ac:dyDescent="0.35">
      <c r="A14" s="69" t="s">
        <v>27</v>
      </c>
      <c r="B14" s="71">
        <v>2</v>
      </c>
      <c r="C14" s="72">
        <v>153.1</v>
      </c>
      <c r="D14" s="71">
        <v>2</v>
      </c>
      <c r="E14" s="72">
        <v>362.3</v>
      </c>
      <c r="F14" s="71">
        <v>2</v>
      </c>
      <c r="G14" s="74">
        <v>1063.9000000000001</v>
      </c>
      <c r="H14" s="75">
        <v>2</v>
      </c>
      <c r="I14" s="72">
        <v>240</v>
      </c>
      <c r="J14" s="75">
        <v>3</v>
      </c>
      <c r="K14" s="72">
        <v>270</v>
      </c>
      <c r="L14" s="75">
        <v>3</v>
      </c>
      <c r="M14" s="72">
        <v>160</v>
      </c>
    </row>
    <row r="15" spans="1:13" s="68" customFormat="1" x14ac:dyDescent="0.35">
      <c r="A15" s="69" t="s">
        <v>28</v>
      </c>
      <c r="B15" s="71">
        <v>6</v>
      </c>
      <c r="C15" s="74">
        <v>4563.7</v>
      </c>
      <c r="D15" s="71">
        <v>7</v>
      </c>
      <c r="E15" s="74">
        <v>5252.8</v>
      </c>
      <c r="F15" s="71">
        <v>7</v>
      </c>
      <c r="G15" s="74">
        <v>2916</v>
      </c>
      <c r="H15" s="75">
        <v>8</v>
      </c>
      <c r="I15" s="74">
        <v>3679.7</v>
      </c>
      <c r="J15" s="75">
        <v>8</v>
      </c>
      <c r="K15" s="74">
        <v>11557.3</v>
      </c>
      <c r="L15" s="75">
        <v>9</v>
      </c>
      <c r="M15" s="74">
        <v>11297.6</v>
      </c>
    </row>
    <row r="16" spans="1:13" ht="43.5" x14ac:dyDescent="0.35">
      <c r="A16" s="48" t="s">
        <v>29</v>
      </c>
      <c r="B16" s="51">
        <v>1</v>
      </c>
      <c r="C16" s="50">
        <v>4446.3</v>
      </c>
      <c r="D16" s="51">
        <v>1</v>
      </c>
      <c r="E16" s="50">
        <v>5353.3</v>
      </c>
      <c r="F16" s="51">
        <v>1</v>
      </c>
      <c r="G16" s="50">
        <v>5932.1</v>
      </c>
      <c r="H16" s="49">
        <v>1</v>
      </c>
      <c r="I16" s="50">
        <v>7262.8</v>
      </c>
      <c r="J16" s="49">
        <v>1</v>
      </c>
      <c r="K16" s="50">
        <v>12678.9</v>
      </c>
      <c r="L16" s="49">
        <v>1</v>
      </c>
      <c r="M16" s="50">
        <v>13058</v>
      </c>
    </row>
    <row r="17" spans="1:13" x14ac:dyDescent="0.35">
      <c r="A17" s="52" t="s">
        <v>28</v>
      </c>
      <c r="B17" s="64">
        <v>1</v>
      </c>
      <c r="C17" s="65">
        <v>4446.3</v>
      </c>
      <c r="D17" s="64">
        <v>1</v>
      </c>
      <c r="E17" s="65">
        <v>5353.3</v>
      </c>
      <c r="F17" s="64">
        <v>1</v>
      </c>
      <c r="G17" s="65">
        <v>5932.1</v>
      </c>
      <c r="H17" s="62">
        <v>1</v>
      </c>
      <c r="I17" s="65">
        <v>7262.8</v>
      </c>
      <c r="J17" s="62">
        <v>1</v>
      </c>
      <c r="K17" s="65">
        <v>12678.9</v>
      </c>
      <c r="L17" s="62">
        <v>1</v>
      </c>
      <c r="M17" s="65">
        <v>13058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Tab</vt:lpstr>
      <vt:lpstr>Metadati</vt:lpstr>
      <vt:lpstr>SAD</vt:lpstr>
      <vt:lpstr>SAF</vt:lpstr>
      <vt:lpstr>SAI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Caputo</dc:creator>
  <cp:lastModifiedBy>ISPRA</cp:lastModifiedBy>
  <dcterms:created xsi:type="dcterms:W3CDTF">2017-05-17T12:25:33Z</dcterms:created>
  <dcterms:modified xsi:type="dcterms:W3CDTF">2026-04-24T13:39:09Z</dcterms:modified>
</cp:coreProperties>
</file>