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sprambiente-my.sharepoint.com/personal/francesca_palomba_isprambiente_it/Documents/Desktop/Energia/2025/PRODUZIONE LORDA DI ENERGIA ELETTRICA DEGLI IMPIANTI DA FONTI RINNOVABILI/"/>
    </mc:Choice>
  </mc:AlternateContent>
  <xr:revisionPtr revIDLastSave="9" documentId="8_{711F2DE5-0807-4C5E-96BC-3D718AC447D9}" xr6:coauthVersionLast="47" xr6:coauthVersionMax="47" xr10:uidLastSave="{E5C1C41B-7C98-4072-9279-23A3D968E105}"/>
  <bookViews>
    <workbookView xWindow="-110" yWindow="-110" windowWidth="19420" windowHeight="10300" xr2:uid="{CA3AAF5F-3272-49F5-B7DD-F2C22BCEC973}"/>
  </bookViews>
  <sheets>
    <sheet name="Graf" sheetId="2" r:id="rId1"/>
    <sheet name="Foglio1" sheetId="1" r:id="rId2"/>
  </sheets>
  <externalReferences>
    <externalReference r:id="rId3"/>
    <externalReference r:id="rId4"/>
  </externalReferences>
  <definedNames>
    <definedName name="_" hidden="1">#REF!</definedName>
    <definedName name="_1__123Graph_AR_M_MARG" hidden="1">#REF!</definedName>
    <definedName name="_2__123Graph_AR_M_MARGINS" hidden="1">#REF!</definedName>
    <definedName name="_3__123Graph_AR_M_VOLUMES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2" l="1"/>
  <c r="AG37" i="2"/>
  <c r="Y37" i="2"/>
  <c r="Q37" i="2"/>
  <c r="I37" i="2"/>
  <c r="AD35" i="2"/>
  <c r="AC35" i="2"/>
  <c r="V35" i="2"/>
  <c r="U35" i="2"/>
  <c r="N35" i="2"/>
  <c r="M35" i="2"/>
  <c r="F35" i="2"/>
  <c r="E35" i="2"/>
  <c r="AJ34" i="2"/>
  <c r="AJ37" i="2" s="1"/>
  <c r="AI34" i="2"/>
  <c r="AH34" i="2"/>
  <c r="AH37" i="2" s="1"/>
  <c r="AG34" i="2"/>
  <c r="AF34" i="2"/>
  <c r="AF37" i="2" s="1"/>
  <c r="AE34" i="2"/>
  <c r="AE37" i="2" s="1"/>
  <c r="AD34" i="2"/>
  <c r="AD37" i="2" s="1"/>
  <c r="AC34" i="2"/>
  <c r="AC37" i="2" s="1"/>
  <c r="AB34" i="2"/>
  <c r="AB37" i="2" s="1"/>
  <c r="AA34" i="2"/>
  <c r="Z34" i="2"/>
  <c r="Z37" i="2" s="1"/>
  <c r="Y34" i="2"/>
  <c r="X34" i="2"/>
  <c r="X37" i="2" s="1"/>
  <c r="W34" i="2"/>
  <c r="W37" i="2" s="1"/>
  <c r="V34" i="2"/>
  <c r="V37" i="2" s="1"/>
  <c r="U34" i="2"/>
  <c r="U37" i="2" s="1"/>
  <c r="T34" i="2"/>
  <c r="T37" i="2" s="1"/>
  <c r="S34" i="2"/>
  <c r="R34" i="2"/>
  <c r="R37" i="2" s="1"/>
  <c r="Q34" i="2"/>
  <c r="P34" i="2"/>
  <c r="P37" i="2" s="1"/>
  <c r="O34" i="2"/>
  <c r="O37" i="2" s="1"/>
  <c r="N34" i="2"/>
  <c r="N37" i="2" s="1"/>
  <c r="M34" i="2"/>
  <c r="M37" i="2" s="1"/>
  <c r="L34" i="2"/>
  <c r="L37" i="2" s="1"/>
  <c r="K34" i="2"/>
  <c r="J34" i="2"/>
  <c r="J37" i="2" s="1"/>
  <c r="I34" i="2"/>
  <c r="H34" i="2"/>
  <c r="H37" i="2" s="1"/>
  <c r="G34" i="2"/>
  <c r="G37" i="2" s="1"/>
  <c r="F34" i="2"/>
  <c r="F37" i="2" s="1"/>
  <c r="E34" i="2"/>
  <c r="E37" i="2" s="1"/>
  <c r="D34" i="2"/>
  <c r="D37" i="2" s="1"/>
  <c r="C34" i="2"/>
  <c r="B34" i="2"/>
  <c r="AI37" i="2" s="1"/>
  <c r="AJ33" i="2"/>
  <c r="AJ36" i="2" s="1"/>
  <c r="AI33" i="2"/>
  <c r="AI35" i="2" s="1"/>
  <c r="AH33" i="2"/>
  <c r="AH35" i="2" s="1"/>
  <c r="AG33" i="2"/>
  <c r="AG36" i="2" s="1"/>
  <c r="AG39" i="2" s="1"/>
  <c r="AF33" i="2"/>
  <c r="AF36" i="2" s="1"/>
  <c r="AF39" i="2" s="1"/>
  <c r="AE33" i="2"/>
  <c r="AE36" i="2" s="1"/>
  <c r="AE39" i="2" s="1"/>
  <c r="AD33" i="2"/>
  <c r="AD36" i="2" s="1"/>
  <c r="AD39" i="2" s="1"/>
  <c r="AC33" i="2"/>
  <c r="AC36" i="2" s="1"/>
  <c r="AC39" i="2" s="1"/>
  <c r="AB33" i="2"/>
  <c r="AB36" i="2" s="1"/>
  <c r="AA33" i="2"/>
  <c r="AA35" i="2" s="1"/>
  <c r="Z33" i="2"/>
  <c r="Z35" i="2" s="1"/>
  <c r="Y33" i="2"/>
  <c r="Y36" i="2" s="1"/>
  <c r="Y39" i="2" s="1"/>
  <c r="X33" i="2"/>
  <c r="X36" i="2" s="1"/>
  <c r="X39" i="2" s="1"/>
  <c r="W33" i="2"/>
  <c r="W36" i="2" s="1"/>
  <c r="W39" i="2" s="1"/>
  <c r="V33" i="2"/>
  <c r="V36" i="2" s="1"/>
  <c r="V39" i="2" s="1"/>
  <c r="U33" i="2"/>
  <c r="U36" i="2" s="1"/>
  <c r="U39" i="2" s="1"/>
  <c r="T33" i="2"/>
  <c r="T36" i="2" s="1"/>
  <c r="S33" i="2"/>
  <c r="S35" i="2" s="1"/>
  <c r="R33" i="2"/>
  <c r="R35" i="2" s="1"/>
  <c r="Q33" i="2"/>
  <c r="Q36" i="2" s="1"/>
  <c r="Q39" i="2" s="1"/>
  <c r="P33" i="2"/>
  <c r="P36" i="2" s="1"/>
  <c r="P39" i="2" s="1"/>
  <c r="O33" i="2"/>
  <c r="O36" i="2" s="1"/>
  <c r="O39" i="2" s="1"/>
  <c r="N33" i="2"/>
  <c r="N36" i="2" s="1"/>
  <c r="N39" i="2" s="1"/>
  <c r="M33" i="2"/>
  <c r="M36" i="2" s="1"/>
  <c r="M39" i="2" s="1"/>
  <c r="L33" i="2"/>
  <c r="L36" i="2" s="1"/>
  <c r="K33" i="2"/>
  <c r="K35" i="2" s="1"/>
  <c r="J33" i="2"/>
  <c r="J35" i="2" s="1"/>
  <c r="I33" i="2"/>
  <c r="I36" i="2" s="1"/>
  <c r="I39" i="2" s="1"/>
  <c r="H33" i="2"/>
  <c r="H36" i="2" s="1"/>
  <c r="H39" i="2" s="1"/>
  <c r="G33" i="2"/>
  <c r="G36" i="2" s="1"/>
  <c r="G39" i="2" s="1"/>
  <c r="F33" i="2"/>
  <c r="F36" i="2" s="1"/>
  <c r="F39" i="2" s="1"/>
  <c r="E33" i="2"/>
  <c r="E36" i="2" s="1"/>
  <c r="E39" i="2" s="1"/>
  <c r="D33" i="2"/>
  <c r="D36" i="2" s="1"/>
  <c r="C33" i="2"/>
  <c r="C35" i="2" s="1"/>
  <c r="B33" i="2"/>
  <c r="B35" i="2" s="1"/>
  <c r="AG32" i="2"/>
  <c r="AH32" i="2" s="1"/>
  <c r="AI32" i="2" s="1"/>
  <c r="AJ32" i="2" s="1"/>
  <c r="AG21" i="2"/>
  <c r="Y21" i="2"/>
  <c r="AC17" i="2"/>
  <c r="U17" i="2"/>
  <c r="M17" i="2"/>
  <c r="E17" i="2"/>
  <c r="AG16" i="2"/>
  <c r="AF16" i="2"/>
  <c r="AE16" i="2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B16" i="2"/>
  <c r="A16" i="2"/>
  <c r="AH15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A15" i="2"/>
  <c r="AG14" i="2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A14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A13" i="2"/>
  <c r="AI12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A12" i="2"/>
  <c r="AF11" i="2"/>
  <c r="AF19" i="2" s="1"/>
  <c r="AE11" i="2"/>
  <c r="AE19" i="2" s="1"/>
  <c r="AD11" i="2"/>
  <c r="AD19" i="2" s="1"/>
  <c r="AC11" i="2"/>
  <c r="AC19" i="2" s="1"/>
  <c r="X11" i="2"/>
  <c r="X19" i="2" s="1"/>
  <c r="AI10" i="2"/>
  <c r="AI11" i="2" s="1"/>
  <c r="AH10" i="2"/>
  <c r="AH11" i="2" s="1"/>
  <c r="AG10" i="2"/>
  <c r="AG11" i="2" s="1"/>
  <c r="AF10" i="2"/>
  <c r="AE10" i="2"/>
  <c r="AD10" i="2"/>
  <c r="AC10" i="2"/>
  <c r="AB10" i="2"/>
  <c r="AB11" i="2" s="1"/>
  <c r="AB19" i="2" s="1"/>
  <c r="AA10" i="2"/>
  <c r="AA11" i="2" s="1"/>
  <c r="AA19" i="2" s="1"/>
  <c r="Z10" i="2"/>
  <c r="Z11" i="2" s="1"/>
  <c r="Z19" i="2" s="1"/>
  <c r="Y10" i="2"/>
  <c r="Y11" i="2" s="1"/>
  <c r="Y19" i="2" s="1"/>
  <c r="X10" i="2"/>
  <c r="W10" i="2"/>
  <c r="V10" i="2"/>
  <c r="U10" i="2"/>
  <c r="T10" i="2"/>
  <c r="S10" i="2"/>
  <c r="R10" i="2"/>
  <c r="Q10" i="2"/>
  <c r="P10" i="2"/>
  <c r="AI9" i="2"/>
  <c r="AI18" i="2" s="1"/>
  <c r="AH9" i="2"/>
  <c r="AH18" i="2" s="1"/>
  <c r="AG9" i="2"/>
  <c r="AG18" i="2" s="1"/>
  <c r="AF9" i="2"/>
  <c r="AF18" i="2" s="1"/>
  <c r="AE9" i="2"/>
  <c r="AE21" i="2" s="1"/>
  <c r="AD9" i="2"/>
  <c r="AD21" i="2" s="1"/>
  <c r="AC9" i="2"/>
  <c r="AC21" i="2" s="1"/>
  <c r="AB9" i="2"/>
  <c r="AB18" i="2" s="1"/>
  <c r="AA9" i="2"/>
  <c r="AA18" i="2" s="1"/>
  <c r="Z9" i="2"/>
  <c r="Z18" i="2" s="1"/>
  <c r="Y9" i="2"/>
  <c r="Y18" i="2" s="1"/>
  <c r="X9" i="2"/>
  <c r="X18" i="2" s="1"/>
  <c r="W9" i="2"/>
  <c r="W18" i="2" s="1"/>
  <c r="V9" i="2"/>
  <c r="V18" i="2" s="1"/>
  <c r="U9" i="2"/>
  <c r="U18" i="2" s="1"/>
  <c r="T9" i="2"/>
  <c r="S9" i="2"/>
  <c r="R9" i="2"/>
  <c r="Q9" i="2"/>
  <c r="P9" i="2"/>
  <c r="AG8" i="2"/>
  <c r="AG17" i="2" s="1"/>
  <c r="AF8" i="2"/>
  <c r="AF17" i="2" s="1"/>
  <c r="AE8" i="2"/>
  <c r="AE17" i="2" s="1"/>
  <c r="AD8" i="2"/>
  <c r="AD17" i="2" s="1"/>
  <c r="AC8" i="2"/>
  <c r="AB8" i="2"/>
  <c r="AB17" i="2" s="1"/>
  <c r="AA8" i="2"/>
  <c r="AA17" i="2" s="1"/>
  <c r="Z8" i="2"/>
  <c r="Z17" i="2" s="1"/>
  <c r="Y8" i="2"/>
  <c r="Y17" i="2" s="1"/>
  <c r="X8" i="2"/>
  <c r="X17" i="2" s="1"/>
  <c r="W8" i="2"/>
  <c r="W17" i="2" s="1"/>
  <c r="V8" i="2"/>
  <c r="V17" i="2" s="1"/>
  <c r="U8" i="2"/>
  <c r="T8" i="2"/>
  <c r="T17" i="2" s="1"/>
  <c r="S8" i="2"/>
  <c r="S17" i="2" s="1"/>
  <c r="R8" i="2"/>
  <c r="R17" i="2" s="1"/>
  <c r="Q8" i="2"/>
  <c r="Q17" i="2" s="1"/>
  <c r="P8" i="2"/>
  <c r="P17" i="2" s="1"/>
  <c r="O8" i="2"/>
  <c r="O17" i="2" s="1"/>
  <c r="N8" i="2"/>
  <c r="N17" i="2" s="1"/>
  <c r="M8" i="2"/>
  <c r="L8" i="2"/>
  <c r="L17" i="2" s="1"/>
  <c r="K8" i="2"/>
  <c r="K17" i="2" s="1"/>
  <c r="J8" i="2"/>
  <c r="J17" i="2" s="1"/>
  <c r="I8" i="2"/>
  <c r="I17" i="2" s="1"/>
  <c r="H8" i="2"/>
  <c r="H17" i="2" s="1"/>
  <c r="G8" i="2"/>
  <c r="G17" i="2" s="1"/>
  <c r="F8" i="2"/>
  <c r="F17" i="2" s="1"/>
  <c r="E8" i="2"/>
  <c r="D8" i="2"/>
  <c r="D17" i="2" s="1"/>
  <c r="C8" i="2"/>
  <c r="C17" i="2" s="1"/>
  <c r="B8" i="2"/>
  <c r="B17" i="2" s="1"/>
  <c r="AI7" i="2"/>
  <c r="AI16" i="2" s="1"/>
  <c r="AH7" i="2"/>
  <c r="AH16" i="2" s="1"/>
  <c r="AI6" i="2"/>
  <c r="AI15" i="2" s="1"/>
  <c r="AH6" i="2"/>
  <c r="AI5" i="2"/>
  <c r="AI14" i="2" s="1"/>
  <c r="AH5" i="2"/>
  <c r="AH14" i="2" s="1"/>
  <c r="AI4" i="2"/>
  <c r="AI13" i="2" s="1"/>
  <c r="AH4" i="2"/>
  <c r="AH8" i="2" s="1"/>
  <c r="AH17" i="2" s="1"/>
  <c r="AI3" i="2"/>
  <c r="AI8" i="2" s="1"/>
  <c r="AI17" i="2" s="1"/>
  <c r="AH3" i="2"/>
  <c r="AH12" i="2" s="1"/>
  <c r="AF1" i="2"/>
  <c r="AG1" i="2" s="1"/>
  <c r="AH1" i="2" s="1"/>
  <c r="AI1" i="2" s="1"/>
  <c r="D39" i="2" l="1"/>
  <c r="L39" i="2"/>
  <c r="T39" i="2"/>
  <c r="AB39" i="2"/>
  <c r="AJ39" i="2"/>
  <c r="AC18" i="2"/>
  <c r="X21" i="2"/>
  <c r="AF21" i="2"/>
  <c r="D35" i="2"/>
  <c r="L35" i="2"/>
  <c r="T35" i="2"/>
  <c r="AB35" i="2"/>
  <c r="AJ35" i="2"/>
  <c r="J36" i="2"/>
  <c r="J39" i="2" s="1"/>
  <c r="R36" i="2"/>
  <c r="R39" i="2" s="1"/>
  <c r="Z36" i="2"/>
  <c r="Z39" i="2" s="1"/>
  <c r="AH36" i="2"/>
  <c r="AH39" i="2" s="1"/>
  <c r="K36" i="2"/>
  <c r="AA36" i="2"/>
  <c r="AA39" i="2" s="1"/>
  <c r="AI36" i="2"/>
  <c r="AI39" i="2" s="1"/>
  <c r="AE18" i="2"/>
  <c r="Z21" i="2"/>
  <c r="AH21" i="2"/>
  <c r="AH13" i="2"/>
  <c r="AA21" i="2"/>
  <c r="AI21" i="2"/>
  <c r="G35" i="2"/>
  <c r="O35" i="2"/>
  <c r="W35" i="2"/>
  <c r="AE35" i="2"/>
  <c r="C37" i="2"/>
  <c r="K37" i="2"/>
  <c r="S37" i="2"/>
  <c r="AA37" i="2"/>
  <c r="AB21" i="2"/>
  <c r="H35" i="2"/>
  <c r="P35" i="2"/>
  <c r="X35" i="2"/>
  <c r="AF35" i="2"/>
  <c r="C36" i="2"/>
  <c r="C39" i="2" s="1"/>
  <c r="I35" i="2"/>
  <c r="Q35" i="2"/>
  <c r="Y35" i="2"/>
  <c r="AG35" i="2"/>
  <c r="AD18" i="2"/>
  <c r="S36" i="2"/>
  <c r="S39" i="2" s="1"/>
  <c r="K39" i="2" l="1"/>
</calcChain>
</file>

<file path=xl/sharedStrings.xml><?xml version="1.0" encoding="utf-8"?>
<sst xmlns="http://schemas.openxmlformats.org/spreadsheetml/2006/main" count="24" uniqueCount="23">
  <si>
    <t>Fonte energetica</t>
  </si>
  <si>
    <t>GWh</t>
  </si>
  <si>
    <t>Hydro</t>
  </si>
  <si>
    <t>Idroelettrica</t>
  </si>
  <si>
    <t>Wind</t>
  </si>
  <si>
    <t>Eolica</t>
  </si>
  <si>
    <t>Photovoltaic</t>
  </si>
  <si>
    <t>Fotovoltaica</t>
  </si>
  <si>
    <t>Geothermal</t>
  </si>
  <si>
    <t>Geotermica</t>
  </si>
  <si>
    <t>Biomass</t>
  </si>
  <si>
    <t>Bioenergie</t>
  </si>
  <si>
    <t>TOTALE</t>
  </si>
  <si>
    <t>Rinnovabile normalizzata</t>
  </si>
  <si>
    <t>CIL</t>
  </si>
  <si>
    <t>target</t>
  </si>
  <si>
    <t>FER/CIL =26,4% fino al 2020, dopo 65%</t>
  </si>
  <si>
    <t>Produzione lorda di energia elettrica (GWh)</t>
  </si>
  <si>
    <t>Consumo interno lordo di energia (ktep)</t>
  </si>
  <si>
    <t>Produzione lorda di energia elettrica</t>
  </si>
  <si>
    <t>Consumi totali di energia</t>
  </si>
  <si>
    <t>Gross electricity production</t>
  </si>
  <si>
    <t>Gross Inland Consumption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</si>
</sst>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0.0%"/>
    <numFmt numFmtId="166" formatCode="#,##0.0"/>
  </numFmts>
  <fonts count="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Tms Rmn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1"/>
    <xf numFmtId="0" fontId="2" fillId="0" borderId="0" xfId="1" applyFont="1"/>
    <xf numFmtId="1" fontId="1" fillId="0" borderId="0" xfId="1" applyNumberFormat="1"/>
    <xf numFmtId="1" fontId="0" fillId="0" borderId="0" xfId="2" applyNumberFormat="1" applyFont="1"/>
    <xf numFmtId="1" fontId="2" fillId="0" borderId="0" xfId="1" applyNumberFormat="1" applyFont="1"/>
    <xf numFmtId="1" fontId="1" fillId="2" borderId="0" xfId="1" applyNumberFormat="1" applyFill="1"/>
    <xf numFmtId="1" fontId="1" fillId="3" borderId="0" xfId="1" applyNumberFormat="1" applyFill="1"/>
    <xf numFmtId="164" fontId="1" fillId="0" borderId="0" xfId="1" applyNumberFormat="1"/>
    <xf numFmtId="165" fontId="2" fillId="0" borderId="0" xfId="3" applyNumberFormat="1" applyFont="1"/>
    <xf numFmtId="165" fontId="0" fillId="0" borderId="0" xfId="3" applyNumberFormat="1" applyFont="1"/>
    <xf numFmtId="3" fontId="1" fillId="0" borderId="0" xfId="1" applyNumberFormat="1"/>
    <xf numFmtId="1" fontId="3" fillId="0" borderId="0" xfId="1" applyNumberFormat="1" applyFont="1" applyProtection="1">
      <protection hidden="1"/>
    </xf>
    <xf numFmtId="3" fontId="1" fillId="0" borderId="0" xfId="1" applyNumberFormat="1" applyProtection="1">
      <protection hidden="1"/>
    </xf>
    <xf numFmtId="166" fontId="1" fillId="0" borderId="0" xfId="1" applyNumberFormat="1"/>
    <xf numFmtId="4" fontId="1" fillId="0" borderId="0" xfId="1" applyNumberFormat="1"/>
    <xf numFmtId="43" fontId="1" fillId="0" borderId="0" xfId="2" applyFont="1"/>
  </cellXfs>
  <cellStyles count="4">
    <cellStyle name="Migliaia 2" xfId="2" xr:uid="{2850529E-C7BF-4FDC-82E2-1ED032922114}"/>
    <cellStyle name="Normale" xfId="0" builtinId="0"/>
    <cellStyle name="Normale 4 2" xfId="1" xr:uid="{87D00698-DD47-4413-8EF5-AAD046220AA2}"/>
    <cellStyle name="Percentuale 2" xfId="3" xr:uid="{134EB522-EBEF-49B5-A557-9494674927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76246443972603"/>
          <c:y val="6.5491264428605894E-2"/>
          <c:w val="0.86621786671165724"/>
          <c:h val="0.751254865691862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Graf!$AK$3</c:f>
              <c:strCache>
                <c:ptCount val="1"/>
                <c:pt idx="0">
                  <c:v>Idroelettrica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cat>
            <c:numRef>
              <c:f>Graf!$B$1:$AI$1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Graf!$B$12:$AI$12</c:f>
              <c:numCache>
                <c:formatCode>0</c:formatCode>
                <c:ptCount val="34"/>
                <c:pt idx="0">
                  <c:v>31.626000000000001</c:v>
                </c:pt>
                <c:pt idx="1">
                  <c:v>42.2395</c:v>
                </c:pt>
                <c:pt idx="2">
                  <c:v>42.2</c:v>
                </c:pt>
                <c:pt idx="3">
                  <c:v>41.424999999999997</c:v>
                </c:pt>
                <c:pt idx="4">
                  <c:v>44.658099999999997</c:v>
                </c:pt>
                <c:pt idx="5">
                  <c:v>37.780800000000006</c:v>
                </c:pt>
                <c:pt idx="6">
                  <c:v>42.035599999999995</c:v>
                </c:pt>
                <c:pt idx="7">
                  <c:v>41.599800000000002</c:v>
                </c:pt>
                <c:pt idx="8">
                  <c:v>41.213600000000007</c:v>
                </c:pt>
                <c:pt idx="9">
                  <c:v>45.357999999999997</c:v>
                </c:pt>
                <c:pt idx="10">
                  <c:v>44.204899999999995</c:v>
                </c:pt>
                <c:pt idx="11">
                  <c:v>46.810400000000001</c:v>
                </c:pt>
                <c:pt idx="12">
                  <c:v>39.519300000000001</c:v>
                </c:pt>
                <c:pt idx="13">
                  <c:v>36.669800000000002</c:v>
                </c:pt>
                <c:pt idx="14">
                  <c:v>42.337799999999994</c:v>
                </c:pt>
                <c:pt idx="15">
                  <c:v>36.066699999999997</c:v>
                </c:pt>
                <c:pt idx="16">
                  <c:v>36.994399999999999</c:v>
                </c:pt>
                <c:pt idx="17">
                  <c:v>32.815199999999997</c:v>
                </c:pt>
                <c:pt idx="18">
                  <c:v>41.622999999999998</c:v>
                </c:pt>
                <c:pt idx="19">
                  <c:v>49.137500000000003</c:v>
                </c:pt>
                <c:pt idx="20">
                  <c:v>51.116779999999999</c:v>
                </c:pt>
                <c:pt idx="21">
                  <c:v>45.822660000000006</c:v>
                </c:pt>
                <c:pt idx="22">
                  <c:v>41.874899999999997</c:v>
                </c:pt>
                <c:pt idx="23">
                  <c:v>52.773400000000002</c:v>
                </c:pt>
                <c:pt idx="24">
                  <c:v>58.545400000000001</c:v>
                </c:pt>
                <c:pt idx="25">
                  <c:v>45.537300000000002</c:v>
                </c:pt>
                <c:pt idx="26">
                  <c:v>42.431800000000003</c:v>
                </c:pt>
                <c:pt idx="27">
                  <c:v>36.198699999999995</c:v>
                </c:pt>
                <c:pt idx="28">
                  <c:v>48.786539999999995</c:v>
                </c:pt>
                <c:pt idx="29">
                  <c:v>46.3185</c:v>
                </c:pt>
                <c:pt idx="30">
                  <c:v>47.55178432772005</c:v>
                </c:pt>
                <c:pt idx="31">
                  <c:v>45.388100000000009</c:v>
                </c:pt>
                <c:pt idx="32">
                  <c:v>28.397599999999997</c:v>
                </c:pt>
                <c:pt idx="33">
                  <c:v>40.517300000000006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EF-42D4-9167-F03FCC3CD1ED}"/>
            </c:ext>
          </c:extLst>
        </c:ser>
        <c:ser>
          <c:idx val="1"/>
          <c:order val="1"/>
          <c:tx>
            <c:strRef>
              <c:f>Graf!$AK$4</c:f>
              <c:strCache>
                <c:ptCount val="1"/>
                <c:pt idx="0">
                  <c:v>Eolica</c:v>
                </c:pt>
              </c:strCache>
            </c:strRef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numRef>
              <c:f>Graf!$B$1:$AI$1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Graf!$B$13:$AI$13</c:f>
              <c:numCache>
                <c:formatCode>0</c:formatCode>
                <c:ptCount val="34"/>
                <c:pt idx="0">
                  <c:v>0</c:v>
                </c:pt>
                <c:pt idx="1">
                  <c:v>2.0000000000000001E-4</c:v>
                </c:pt>
                <c:pt idx="2">
                  <c:v>3.0000000000000001E-3</c:v>
                </c:pt>
                <c:pt idx="3">
                  <c:v>5.0000000000000001E-3</c:v>
                </c:pt>
                <c:pt idx="4">
                  <c:v>6.3E-3</c:v>
                </c:pt>
                <c:pt idx="5">
                  <c:v>9.9000000000000008E-3</c:v>
                </c:pt>
                <c:pt idx="6">
                  <c:v>3.27E-2</c:v>
                </c:pt>
                <c:pt idx="7">
                  <c:v>0.1178</c:v>
                </c:pt>
                <c:pt idx="8">
                  <c:v>0.23169999999999999</c:v>
                </c:pt>
                <c:pt idx="9">
                  <c:v>0.40250000000000002</c:v>
                </c:pt>
                <c:pt idx="10">
                  <c:v>0.56310000000000004</c:v>
                </c:pt>
                <c:pt idx="11">
                  <c:v>1.1785999999999999</c:v>
                </c:pt>
                <c:pt idx="12">
                  <c:v>1.4042000000000001</c:v>
                </c:pt>
                <c:pt idx="13">
                  <c:v>1.4584000000000001</c:v>
                </c:pt>
                <c:pt idx="14">
                  <c:v>1.8465</c:v>
                </c:pt>
                <c:pt idx="15">
                  <c:v>2.3433999999999999</c:v>
                </c:pt>
                <c:pt idx="16">
                  <c:v>2.9706999999999999</c:v>
                </c:pt>
                <c:pt idx="17">
                  <c:v>4.0343999999999998</c:v>
                </c:pt>
                <c:pt idx="18">
                  <c:v>4.8613</c:v>
                </c:pt>
                <c:pt idx="19">
                  <c:v>6.5428999999999995</c:v>
                </c:pt>
                <c:pt idx="20">
                  <c:v>9.1258999999999997</c:v>
                </c:pt>
                <c:pt idx="21">
                  <c:v>9.8563999999999989</c:v>
                </c:pt>
                <c:pt idx="22">
                  <c:v>13.4071</c:v>
                </c:pt>
                <c:pt idx="23">
                  <c:v>14.897</c:v>
                </c:pt>
                <c:pt idx="24">
                  <c:v>15.1783</c:v>
                </c:pt>
                <c:pt idx="25">
                  <c:v>14.8439</c:v>
                </c:pt>
                <c:pt idx="26">
                  <c:v>17.688700000000001</c:v>
                </c:pt>
                <c:pt idx="27">
                  <c:v>17.741900000000001</c:v>
                </c:pt>
                <c:pt idx="28">
                  <c:v>17.7164</c:v>
                </c:pt>
                <c:pt idx="29">
                  <c:v>20.202000000000002</c:v>
                </c:pt>
                <c:pt idx="30">
                  <c:v>18.761557</c:v>
                </c:pt>
                <c:pt idx="31">
                  <c:v>20.927299999999999</c:v>
                </c:pt>
                <c:pt idx="32">
                  <c:v>20.494199999999999</c:v>
                </c:pt>
                <c:pt idx="33">
                  <c:v>23.640499999999999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EF-42D4-9167-F03FCC3CD1ED}"/>
            </c:ext>
          </c:extLst>
        </c:ser>
        <c:ser>
          <c:idx val="2"/>
          <c:order val="2"/>
          <c:tx>
            <c:strRef>
              <c:f>Graf!$AK$5</c:f>
              <c:strCache>
                <c:ptCount val="1"/>
                <c:pt idx="0">
                  <c:v>Fotovoltaica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numRef>
              <c:f>Graf!$B$1:$AI$1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Graf!$B$14:$AI$14</c:f>
              <c:numCache>
                <c:formatCode>0</c:formatCode>
                <c:ptCount val="34"/>
                <c:pt idx="0">
                  <c:v>0</c:v>
                </c:pt>
                <c:pt idx="1">
                  <c:v>1E-4</c:v>
                </c:pt>
                <c:pt idx="2">
                  <c:v>0</c:v>
                </c:pt>
                <c:pt idx="3">
                  <c:v>0</c:v>
                </c:pt>
                <c:pt idx="4">
                  <c:v>2E-3</c:v>
                </c:pt>
                <c:pt idx="5">
                  <c:v>4.2000000000000006E-3</c:v>
                </c:pt>
                <c:pt idx="6">
                  <c:v>4.7000000000000002E-3</c:v>
                </c:pt>
                <c:pt idx="7">
                  <c:v>5.7999999999999996E-3</c:v>
                </c:pt>
                <c:pt idx="8">
                  <c:v>5.5999999999999999E-3</c:v>
                </c:pt>
                <c:pt idx="9">
                  <c:v>6.3E-3</c:v>
                </c:pt>
                <c:pt idx="10">
                  <c:v>6.3E-3</c:v>
                </c:pt>
                <c:pt idx="11">
                  <c:v>4.7999999999999996E-3</c:v>
                </c:pt>
                <c:pt idx="12">
                  <c:v>4.0999999999999995E-3</c:v>
                </c:pt>
                <c:pt idx="13">
                  <c:v>5.0000000000000001E-3</c:v>
                </c:pt>
                <c:pt idx="14">
                  <c:v>4.0000000000000001E-3</c:v>
                </c:pt>
                <c:pt idx="15">
                  <c:v>4.0000000000000001E-3</c:v>
                </c:pt>
                <c:pt idx="16">
                  <c:v>2.3E-3</c:v>
                </c:pt>
                <c:pt idx="17">
                  <c:v>3.9E-2</c:v>
                </c:pt>
                <c:pt idx="18">
                  <c:v>0.193</c:v>
                </c:pt>
                <c:pt idx="19">
                  <c:v>0.67649999999999999</c:v>
                </c:pt>
                <c:pt idx="20">
                  <c:v>1.9056999999999999</c:v>
                </c:pt>
                <c:pt idx="21">
                  <c:v>10.7957</c:v>
                </c:pt>
                <c:pt idx="22">
                  <c:v>18.861699999999999</c:v>
                </c:pt>
                <c:pt idx="23">
                  <c:v>21.5886</c:v>
                </c:pt>
                <c:pt idx="24">
                  <c:v>22.3064</c:v>
                </c:pt>
                <c:pt idx="25">
                  <c:v>22.9422</c:v>
                </c:pt>
                <c:pt idx="26">
                  <c:v>22.104299999999999</c:v>
                </c:pt>
                <c:pt idx="27">
                  <c:v>24.377700000000001</c:v>
                </c:pt>
                <c:pt idx="28">
                  <c:v>22.6538</c:v>
                </c:pt>
                <c:pt idx="29">
                  <c:v>23.6889</c:v>
                </c:pt>
                <c:pt idx="30">
                  <c:v>24.941504000000002</c:v>
                </c:pt>
                <c:pt idx="31">
                  <c:v>25.039000000000001</c:v>
                </c:pt>
                <c:pt idx="32">
                  <c:v>28.121500000000001</c:v>
                </c:pt>
                <c:pt idx="33">
                  <c:v>30.711099999999998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EF-42D4-9167-F03FCC3CD1ED}"/>
            </c:ext>
          </c:extLst>
        </c:ser>
        <c:ser>
          <c:idx val="3"/>
          <c:order val="3"/>
          <c:tx>
            <c:strRef>
              <c:f>Graf!$AK$6</c:f>
              <c:strCache>
                <c:ptCount val="1"/>
                <c:pt idx="0">
                  <c:v>Geotermica</c:v>
                </c:pt>
              </c:strCache>
            </c:strRef>
          </c:tx>
          <c:spPr>
            <a:solidFill>
              <a:srgbClr val="CCFFFF"/>
            </a:solidFill>
            <a:ln w="25400">
              <a:noFill/>
            </a:ln>
          </c:spPr>
          <c:invertIfNegative val="0"/>
          <c:cat>
            <c:numRef>
              <c:f>Graf!$B$1:$AI$1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Graf!$B$15:$AI$15</c:f>
              <c:numCache>
                <c:formatCode>0</c:formatCode>
                <c:ptCount val="34"/>
                <c:pt idx="0">
                  <c:v>3.222</c:v>
                </c:pt>
                <c:pt idx="1">
                  <c:v>3.1819999999999999</c:v>
                </c:pt>
                <c:pt idx="2">
                  <c:v>3.4590000000000001</c:v>
                </c:pt>
                <c:pt idx="3">
                  <c:v>3.6669999999999998</c:v>
                </c:pt>
                <c:pt idx="4">
                  <c:v>3.4173</c:v>
                </c:pt>
                <c:pt idx="5">
                  <c:v>3.4356</c:v>
                </c:pt>
                <c:pt idx="6">
                  <c:v>3.7624</c:v>
                </c:pt>
                <c:pt idx="7">
                  <c:v>3.9051999999999998</c:v>
                </c:pt>
                <c:pt idx="8">
                  <c:v>4.2137000000000002</c:v>
                </c:pt>
                <c:pt idx="9">
                  <c:v>4.4026999999999994</c:v>
                </c:pt>
                <c:pt idx="10">
                  <c:v>4.7051999999999996</c:v>
                </c:pt>
                <c:pt idx="11">
                  <c:v>4.5066000000000006</c:v>
                </c:pt>
                <c:pt idx="12">
                  <c:v>4.6623000000000001</c:v>
                </c:pt>
                <c:pt idx="13">
                  <c:v>5.3404999999999996</c:v>
                </c:pt>
                <c:pt idx="14">
                  <c:v>5.4373000000000005</c:v>
                </c:pt>
                <c:pt idx="15">
                  <c:v>5.3244999999999996</c:v>
                </c:pt>
                <c:pt idx="16">
                  <c:v>5.5273999999999992</c:v>
                </c:pt>
                <c:pt idx="17">
                  <c:v>5.5691000000000006</c:v>
                </c:pt>
                <c:pt idx="18">
                  <c:v>5.5202999999999998</c:v>
                </c:pt>
                <c:pt idx="19">
                  <c:v>5.3418000000000001</c:v>
                </c:pt>
                <c:pt idx="20">
                  <c:v>5.3758999999999997</c:v>
                </c:pt>
                <c:pt idx="21">
                  <c:v>5.6543000000000001</c:v>
                </c:pt>
                <c:pt idx="22">
                  <c:v>5.5916999999999994</c:v>
                </c:pt>
                <c:pt idx="23">
                  <c:v>5.6592000000000002</c:v>
                </c:pt>
                <c:pt idx="24">
                  <c:v>5.9163000000000006</c:v>
                </c:pt>
                <c:pt idx="25">
                  <c:v>6.1849999999999996</c:v>
                </c:pt>
                <c:pt idx="26">
                  <c:v>6.2886000000000006</c:v>
                </c:pt>
                <c:pt idx="27">
                  <c:v>6.2012</c:v>
                </c:pt>
                <c:pt idx="28">
                  <c:v>6.1053999999999995</c:v>
                </c:pt>
                <c:pt idx="29">
                  <c:v>6.0748999999999995</c:v>
                </c:pt>
                <c:pt idx="30">
                  <c:v>6.0261120000000004</c:v>
                </c:pt>
                <c:pt idx="31">
                  <c:v>5.9138000000000002</c:v>
                </c:pt>
                <c:pt idx="32">
                  <c:v>5.8369</c:v>
                </c:pt>
                <c:pt idx="33">
                  <c:v>5.6921999999999997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2EF-42D4-9167-F03FCC3CD1ED}"/>
            </c:ext>
          </c:extLst>
        </c:ser>
        <c:ser>
          <c:idx val="4"/>
          <c:order val="4"/>
          <c:tx>
            <c:strRef>
              <c:f>Graf!$AK$7</c:f>
              <c:strCache>
                <c:ptCount val="1"/>
                <c:pt idx="0">
                  <c:v>Bioenergie</c:v>
                </c:pt>
              </c:strCache>
            </c:strRef>
          </c:tx>
          <c:spPr>
            <a:solidFill>
              <a:srgbClr val="660066"/>
            </a:solidFill>
            <a:ln w="25400">
              <a:noFill/>
            </a:ln>
          </c:spPr>
          <c:invertIfNegative val="0"/>
          <c:cat>
            <c:numRef>
              <c:f>Graf!$B$1:$AI$1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Graf!$B$16:$AI$16</c:f>
              <c:numCache>
                <c:formatCode>0</c:formatCode>
                <c:ptCount val="34"/>
                <c:pt idx="0">
                  <c:v>0.1</c:v>
                </c:pt>
                <c:pt idx="1">
                  <c:v>0.10180000000000002</c:v>
                </c:pt>
                <c:pt idx="2">
                  <c:v>0.13</c:v>
                </c:pt>
                <c:pt idx="3">
                  <c:v>0.15</c:v>
                </c:pt>
                <c:pt idx="4">
                  <c:v>0.19034999999999999</c:v>
                </c:pt>
                <c:pt idx="5">
                  <c:v>0.3029</c:v>
                </c:pt>
                <c:pt idx="6">
                  <c:v>0.48410000000000003</c:v>
                </c:pt>
                <c:pt idx="7">
                  <c:v>0.69415000000000004</c:v>
                </c:pt>
                <c:pt idx="8">
                  <c:v>0.99650000000000005</c:v>
                </c:pt>
                <c:pt idx="9">
                  <c:v>1.4958</c:v>
                </c:pt>
                <c:pt idx="10">
                  <c:v>1.5045500000000001</c:v>
                </c:pt>
                <c:pt idx="11">
                  <c:v>1.9579500000000001</c:v>
                </c:pt>
                <c:pt idx="12">
                  <c:v>2.7085500000000002</c:v>
                </c:pt>
                <c:pt idx="13">
                  <c:v>3.5870500000000001</c:v>
                </c:pt>
                <c:pt idx="14">
                  <c:v>4.4988999999999999</c:v>
                </c:pt>
                <c:pt idx="15">
                  <c:v>4.8450499999999996</c:v>
                </c:pt>
                <c:pt idx="16">
                  <c:v>5.2862999999999998</c:v>
                </c:pt>
                <c:pt idx="17">
                  <c:v>5.4412500000000001</c:v>
                </c:pt>
                <c:pt idx="18">
                  <c:v>5.9663500000000003</c:v>
                </c:pt>
                <c:pt idx="19">
                  <c:v>7.5567199999999994</c:v>
                </c:pt>
                <c:pt idx="20">
                  <c:v>9.4400899999999996</c:v>
                </c:pt>
                <c:pt idx="21">
                  <c:v>10.8324</c:v>
                </c:pt>
                <c:pt idx="22">
                  <c:v>12.487</c:v>
                </c:pt>
                <c:pt idx="23">
                  <c:v>17.090199999999999</c:v>
                </c:pt>
                <c:pt idx="24">
                  <c:v>18.732599999999998</c:v>
                </c:pt>
                <c:pt idx="25">
                  <c:v>19.395700000000001</c:v>
                </c:pt>
                <c:pt idx="26">
                  <c:v>19.508599999999998</c:v>
                </c:pt>
                <c:pt idx="27">
                  <c:v>19.3782</c:v>
                </c:pt>
                <c:pt idx="28">
                  <c:v>19.1526</c:v>
                </c:pt>
                <c:pt idx="29">
                  <c:v>19.562699999999996</c:v>
                </c:pt>
                <c:pt idx="30">
                  <c:v>19.633800000000004</c:v>
                </c:pt>
                <c:pt idx="31">
                  <c:v>19.070779999999999</c:v>
                </c:pt>
                <c:pt idx="32">
                  <c:v>17.6158</c:v>
                </c:pt>
                <c:pt idx="33">
                  <c:v>16.017499999999998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2EF-42D4-9167-F03FCC3CD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9674880"/>
        <c:axId val="239676800"/>
      </c:barChart>
      <c:lineChart>
        <c:grouping val="standard"/>
        <c:varyColors val="0"/>
        <c:ser>
          <c:idx val="5"/>
          <c:order val="5"/>
          <c:tx>
            <c:strRef>
              <c:f>Graf!$AK$10</c:f>
              <c:strCache>
                <c:ptCount val="1"/>
                <c:pt idx="0">
                  <c:v>target</c:v>
                </c:pt>
              </c:strCache>
            </c:strRef>
          </c:tx>
          <c:spPr>
            <a:ln>
              <a:noFill/>
            </a:ln>
          </c:spPr>
          <c:marker>
            <c:spPr>
              <a:solidFill>
                <a:srgbClr val="92D050"/>
              </a:solidFill>
              <a:ln w="0">
                <a:solidFill>
                  <a:srgbClr val="92D050"/>
                </a:solidFill>
              </a:ln>
            </c:spPr>
          </c:marker>
          <c:dPt>
            <c:idx val="22"/>
            <c:bubble3D val="0"/>
            <c:spPr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6-82EF-42D4-9167-F03FCC3CD1ED}"/>
              </c:ext>
            </c:extLst>
          </c:dPt>
          <c:cat>
            <c:numRef>
              <c:f>Graf!$B$1:$AI$1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Graf!$B$19:$AI$19</c:f>
              <c:numCache>
                <c:formatCode>General</c:formatCode>
                <c:ptCount val="34"/>
                <c:pt idx="22" formatCode="0">
                  <c:v>89.865652799999992</c:v>
                </c:pt>
                <c:pt idx="23" formatCode="0">
                  <c:v>87.131589600000012</c:v>
                </c:pt>
                <c:pt idx="24" formatCode="0">
                  <c:v>84.963964799999999</c:v>
                </c:pt>
                <c:pt idx="25" formatCode="0">
                  <c:v>86.57610720000001</c:v>
                </c:pt>
                <c:pt idx="26" formatCode="0">
                  <c:v>85.792079999999999</c:v>
                </c:pt>
                <c:pt idx="27" formatCode="0">
                  <c:v>87.585865797408033</c:v>
                </c:pt>
                <c:pt idx="28" formatCode="0">
                  <c:v>87.619210463933285</c:v>
                </c:pt>
                <c:pt idx="29" formatCode="0">
                  <c:v>87.162078220150562</c:v>
                </c:pt>
                <c:pt idx="30" formatCode="0">
                  <c:v>82.048016952000012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2EF-42D4-9167-F03FCC3CD1ED}"/>
            </c:ext>
          </c:extLst>
        </c:ser>
        <c:ser>
          <c:idx val="6"/>
          <c:order val="6"/>
          <c:tx>
            <c:strRef>
              <c:f>Graf!$A$9</c:f>
              <c:strCache>
                <c:ptCount val="1"/>
                <c:pt idx="0">
                  <c:v>Rinnovabile normalizzata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10"/>
            <c:spPr>
              <a:solidFill>
                <a:srgbClr val="FFC000"/>
              </a:solidFill>
              <a:ln w="22225">
                <a:solidFill>
                  <a:srgbClr val="FF9900"/>
                </a:solidFill>
              </a:ln>
            </c:spPr>
          </c:marker>
          <c:cat>
            <c:numRef>
              <c:f>Graf!$B$1:$AI$1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Graf!$B$18:$AI$18</c:f>
              <c:numCache>
                <c:formatCode>0</c:formatCode>
                <c:ptCount val="34"/>
                <c:pt idx="19">
                  <c:v>62.682304091253847</c:v>
                </c:pt>
                <c:pt idx="20">
                  <c:v>68.897358221234796</c:v>
                </c:pt>
                <c:pt idx="21">
                  <c:v>81.558823841556205</c:v>
                </c:pt>
                <c:pt idx="22">
                  <c:v>93.336922494492285</c:v>
                </c:pt>
                <c:pt idx="23" formatCode="0.0">
                  <c:v>103.31123402677974</c:v>
                </c:pt>
                <c:pt idx="24" formatCode="0.0">
                  <c:v>107.55550573925574</c:v>
                </c:pt>
                <c:pt idx="25" formatCode="0.0">
                  <c:v>109.72457732099268</c:v>
                </c:pt>
                <c:pt idx="26" formatCode="0.0">
                  <c:v>110.52795774829184</c:v>
                </c:pt>
                <c:pt idx="27" formatCode="0.0">
                  <c:v>113.14332393432589</c:v>
                </c:pt>
                <c:pt idx="28" formatCode="0.0">
                  <c:v>112.61090861762122</c:v>
                </c:pt>
                <c:pt idx="29" formatCode="0.0">
                  <c:v>115.45320193972539</c:v>
                </c:pt>
                <c:pt idx="30" formatCode="0.0">
                  <c:v>118.35021908645601</c:v>
                </c:pt>
                <c:pt idx="31" formatCode="0.0">
                  <c:v>118.70248635095608</c:v>
                </c:pt>
                <c:pt idx="32" formatCode="0.0">
                  <c:v>120.60145338530262</c:v>
                </c:pt>
                <c:pt idx="33" formatCode="0.0">
                  <c:v>119.79121850572555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2EF-42D4-9167-F03FCC3CD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9674880"/>
        <c:axId val="239676800"/>
      </c:lineChart>
      <c:catAx>
        <c:axId val="23967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239676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967680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it-IT" sz="1200" b="0"/>
                  <a:t>TWh</a:t>
                </a:r>
              </a:p>
            </c:rich>
          </c:tx>
          <c:layout>
            <c:manualLayout>
              <c:xMode val="edge"/>
              <c:yMode val="edge"/>
              <c:x val="2.5764825968844041E-2"/>
              <c:y val="0.431124160552497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23967488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90181468106972917"/>
          <c:w val="1"/>
          <c:h val="9.041806859084933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000000000001332" r="0.75000000000001332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482939632546E-2"/>
          <c:y val="5.7060367454068242E-2"/>
          <c:w val="0.85490966754155728"/>
          <c:h val="0.713376170852740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Graf!$A$38</c:f>
              <c:strCache>
                <c:ptCount val="1"/>
                <c:pt idx="0">
                  <c:v>Gross electricity production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Graf!$B$32:$AJ$32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xVal>
          <c:yVal>
            <c:numRef>
              <c:f>Graf!$B$36:$AJ$36</c:f>
              <c:numCache>
                <c:formatCode>General</c:formatCode>
                <c:ptCount val="35"/>
                <c:pt idx="0">
                  <c:v>100</c:v>
                </c:pt>
                <c:pt idx="1">
                  <c:v>102.40835641735919</c:v>
                </c:pt>
                <c:pt idx="2">
                  <c:v>104.45706371191135</c:v>
                </c:pt>
                <c:pt idx="3">
                  <c:v>102.86334256694367</c:v>
                </c:pt>
                <c:pt idx="4">
                  <c:v>107.02340720221606</c:v>
                </c:pt>
                <c:pt idx="5">
                  <c:v>111.4904432132964</c:v>
                </c:pt>
                <c:pt idx="6">
                  <c:v>112.84935364727609</c:v>
                </c:pt>
                <c:pt idx="7">
                  <c:v>116.09870729455216</c:v>
                </c:pt>
                <c:pt idx="8">
                  <c:v>119.94182825484765</c:v>
                </c:pt>
                <c:pt idx="9">
                  <c:v>122.64967682363806</c:v>
                </c:pt>
                <c:pt idx="10">
                  <c:v>127.72036011080333</c:v>
                </c:pt>
                <c:pt idx="11">
                  <c:v>128.81283471837489</c:v>
                </c:pt>
                <c:pt idx="12">
                  <c:v>131.70674053554941</c:v>
                </c:pt>
                <c:pt idx="13">
                  <c:v>135.68047091412743</c:v>
                </c:pt>
                <c:pt idx="14">
                  <c:v>140.04995383194827</c:v>
                </c:pt>
                <c:pt idx="15">
                  <c:v>140.21140350877195</c:v>
                </c:pt>
                <c:pt idx="16">
                  <c:v>145.02442289935368</c:v>
                </c:pt>
                <c:pt idx="17">
                  <c:v>144.91588180978766</c:v>
                </c:pt>
                <c:pt idx="18">
                  <c:v>147.33591874422899</c:v>
                </c:pt>
                <c:pt idx="19">
                  <c:v>135.10738688827334</c:v>
                </c:pt>
                <c:pt idx="20">
                  <c:v>139.45617728531855</c:v>
                </c:pt>
                <c:pt idx="21">
                  <c:v>139.69550323176361</c:v>
                </c:pt>
                <c:pt idx="22">
                  <c:v>138.16999076638962</c:v>
                </c:pt>
                <c:pt idx="23">
                  <c:v>133.79681440443215</c:v>
                </c:pt>
                <c:pt idx="24">
                  <c:v>129.19122807017544</c:v>
                </c:pt>
                <c:pt idx="25">
                  <c:v>130.6527700831025</c:v>
                </c:pt>
                <c:pt idx="26">
                  <c:v>133.78033240997232</c:v>
                </c:pt>
                <c:pt idx="27">
                  <c:v>136.5789442160665</c:v>
                </c:pt>
                <c:pt idx="28">
                  <c:v>133.75275148985227</c:v>
                </c:pt>
                <c:pt idx="29">
                  <c:v>135.66629141160666</c:v>
                </c:pt>
                <c:pt idx="30">
                  <c:v>129.51570360110804</c:v>
                </c:pt>
                <c:pt idx="31">
                  <c:v>133.45775902834717</c:v>
                </c:pt>
                <c:pt idx="32">
                  <c:v>131.10328395190675</c:v>
                </c:pt>
                <c:pt idx="33">
                  <c:v>122.21444442587213</c:v>
                </c:pt>
                <c:pt idx="34">
                  <c:v>125.09839524912832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9BE-473E-9FC8-E95102B03D4C}"/>
            </c:ext>
          </c:extLst>
        </c:ser>
        <c:ser>
          <c:idx val="1"/>
          <c:order val="1"/>
          <c:tx>
            <c:strRef>
              <c:f>Graf!$A$39</c:f>
              <c:strCache>
                <c:ptCount val="1"/>
                <c:pt idx="0">
                  <c:v>Gross Inland Consumption</c:v>
                </c:pt>
              </c:strCache>
            </c:strRef>
          </c:tx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Graf!$B$32:$AJ$32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xVal>
          <c:yVal>
            <c:numRef>
              <c:f>Graf!$B$37:$AJ$37</c:f>
              <c:numCache>
                <c:formatCode>General</c:formatCode>
                <c:ptCount val="35"/>
                <c:pt idx="0">
                  <c:v>100</c:v>
                </c:pt>
                <c:pt idx="1">
                  <c:v>102.58867859671213</c:v>
                </c:pt>
                <c:pt idx="2">
                  <c:v>101.96138688111741</c:v>
                </c:pt>
                <c:pt idx="3">
                  <c:v>101.46482670331633</c:v>
                </c:pt>
                <c:pt idx="4">
                  <c:v>100.24229328410587</c:v>
                </c:pt>
                <c:pt idx="5">
                  <c:v>108.81414078094507</c:v>
                </c:pt>
                <c:pt idx="6">
                  <c:v>108.86751268833359</c:v>
                </c:pt>
                <c:pt idx="7">
                  <c:v>110.463104007578</c:v>
                </c:pt>
                <c:pt idx="8">
                  <c:v>113.64284363675591</c:v>
                </c:pt>
                <c:pt idx="9">
                  <c:v>115.54493829949091</c:v>
                </c:pt>
                <c:pt idx="10">
                  <c:v>117.8255264773252</c:v>
                </c:pt>
                <c:pt idx="11">
                  <c:v>118.05688034983976</c:v>
                </c:pt>
                <c:pt idx="12">
                  <c:v>118.88999501870299</c:v>
                </c:pt>
                <c:pt idx="13">
                  <c:v>124.69661241425085</c:v>
                </c:pt>
                <c:pt idx="14">
                  <c:v>125.54240005897361</c:v>
                </c:pt>
                <c:pt idx="15">
                  <c:v>127.88752232689691</c:v>
                </c:pt>
                <c:pt idx="16">
                  <c:v>126.88246886554353</c:v>
                </c:pt>
                <c:pt idx="17">
                  <c:v>126.64703288121825</c:v>
                </c:pt>
                <c:pt idx="18">
                  <c:v>124.90632778635525</c:v>
                </c:pt>
                <c:pt idx="19">
                  <c:v>116.49703366766776</c:v>
                </c:pt>
                <c:pt idx="20">
                  <c:v>119.38135247850748</c:v>
                </c:pt>
                <c:pt idx="21">
                  <c:v>115.56539071251046</c:v>
                </c:pt>
                <c:pt idx="22">
                  <c:v>111.00818373297008</c:v>
                </c:pt>
                <c:pt idx="23">
                  <c:v>106.9241614912325</c:v>
                </c:pt>
                <c:pt idx="24">
                  <c:v>101.15553669576846</c:v>
                </c:pt>
                <c:pt idx="25">
                  <c:v>105.12745443976411</c:v>
                </c:pt>
                <c:pt idx="26">
                  <c:v>104.14721497972343</c:v>
                </c:pt>
                <c:pt idx="27">
                  <c:v>107.6812464057063</c:v>
                </c:pt>
                <c:pt idx="28">
                  <c:v>105.97803773891106</c:v>
                </c:pt>
                <c:pt idx="29">
                  <c:v>104.92699351958848</c:v>
                </c:pt>
                <c:pt idx="30">
                  <c:v>95.585964637044086</c:v>
                </c:pt>
                <c:pt idx="31">
                  <c:v>104.00285727574831</c:v>
                </c:pt>
                <c:pt idx="32">
                  <c:v>99.953124908233491</c:v>
                </c:pt>
                <c:pt idx="33">
                  <c:v>95.969995026803772</c:v>
                </c:pt>
                <c:pt idx="34">
                  <c:v>95.171968832836697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9BE-473E-9FC8-E95102B03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0040159"/>
        <c:axId val="1020996015"/>
      </c:scatterChart>
      <c:valAx>
        <c:axId val="1090040159"/>
        <c:scaling>
          <c:orientation val="minMax"/>
          <c:min val="199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020996015"/>
        <c:crosses val="autoZero"/>
        <c:crossBetween val="midCat"/>
        <c:majorUnit val="1"/>
      </c:valAx>
      <c:valAx>
        <c:axId val="10209960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09004015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="1"/>
      </a:pPr>
      <a:endParaRPr lang="it-IT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127186</xdr:colOff>
      <xdr:row>0</xdr:row>
      <xdr:rowOff>81033</xdr:rowOff>
    </xdr:from>
    <xdr:to>
      <xdr:col>52</xdr:col>
      <xdr:colOff>479115</xdr:colOff>
      <xdr:row>30</xdr:row>
      <xdr:rowOff>134725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A589CD6-B976-4445-882A-F890DBA271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38</xdr:col>
      <xdr:colOff>539085</xdr:colOff>
      <xdr:row>31</xdr:row>
      <xdr:rowOff>126554</xdr:rowOff>
    </xdr:from>
    <xdr:to>
      <xdr:col>49</xdr:col>
      <xdr:colOff>258067</xdr:colOff>
      <xdr:row>53</xdr:row>
      <xdr:rowOff>68285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74E9D5E-6C47-4B4A-86A7-C9E121EF7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</cdr:x>
      <cdr:y>0.03431</cdr:y>
    </cdr:from>
    <cdr:to>
      <cdr:x>0.41176</cdr:x>
      <cdr:y>0.15196</cdr:y>
    </cdr:to>
    <cdr:sp macro="" textlink="">
      <cdr:nvSpPr>
        <cdr:cNvPr id="2" name="CasellaDiTesto 1">
          <a:extLst xmlns:a="http://schemas.openxmlformats.org/drawingml/2006/main">
            <a:ext uri="{FF2B5EF4-FFF2-40B4-BE49-F238E27FC236}">
              <a16:creationId xmlns:a16="http://schemas.microsoft.com/office/drawing/2014/main" id="{613D32FA-A8FF-8598-F763-399946943322}"/>
            </a:ext>
          </a:extLst>
        </cdr:cNvPr>
        <cdr:cNvSpPr txBox="1"/>
      </cdr:nvSpPr>
      <cdr:spPr>
        <a:xfrm xmlns:a="http://schemas.openxmlformats.org/drawingml/2006/main">
          <a:off x="457201" y="94130"/>
          <a:ext cx="1425388" cy="3227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400" b="1">
              <a:solidFill>
                <a:schemeClr val="tx1">
                  <a:lumMod val="65000"/>
                  <a:lumOff val="35000"/>
                </a:schemeClr>
              </a:solidFill>
            </a:rPr>
            <a:t>1990 = 100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Antonio\Fattore%20emissione%20E.E\FE%202026\00_ELC.xlsx" TargetMode="External"/><Relationship Id="rId1" Type="http://schemas.openxmlformats.org/officeDocument/2006/relationships/externalLinkPath" Target="file:///D:\Antonio\Fattore%20emissione%20E.E\FE%202026\00_ELC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Antonio\Bilancio%20energetico\2025\Bilancio-IT-1990-2023.xlsx" TargetMode="External"/><Relationship Id="rId1" Type="http://schemas.openxmlformats.org/officeDocument/2006/relationships/externalLinkPath" Target="file:///D:\Antonio\Bilancio%20energetico\2025\Bilancio-IT-1990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LES"/>
      <sheetName val="Riepilogo"/>
      <sheetName val="FUELS"/>
      <sheetName val="FUELS (wm)"/>
      <sheetName val="RES"/>
      <sheetName val="RES graf"/>
      <sheetName val="PV"/>
      <sheetName val="Graf"/>
      <sheetName val="BTR2024"/>
      <sheetName val="E_RES (norm)"/>
      <sheetName val="Consumi"/>
      <sheetName val="Power"/>
      <sheetName val="Eurostat"/>
      <sheetName val="RES2050"/>
      <sheetName val="SDA "/>
      <sheetName val="SDA2"/>
      <sheetName val="IDA"/>
      <sheetName val="IDA2"/>
      <sheetName val="PIL_Elc"/>
      <sheetName val="IMP-EXP"/>
      <sheetName val="Cons_Reg"/>
      <sheetName val="Eff graf"/>
      <sheetName val="Comb"/>
    </sheetNames>
    <sheetDataSet>
      <sheetData sheetId="0"/>
      <sheetData sheetId="1"/>
      <sheetData sheetId="2">
        <row r="17">
          <cell r="B17">
            <v>216600</v>
          </cell>
          <cell r="C17">
            <v>221816.5</v>
          </cell>
          <cell r="D17">
            <v>226254</v>
          </cell>
          <cell r="E17">
            <v>222802</v>
          </cell>
          <cell r="F17">
            <v>231812.69999999998</v>
          </cell>
          <cell r="G17">
            <v>241488.3</v>
          </cell>
          <cell r="H17">
            <v>244431.7</v>
          </cell>
          <cell r="I17">
            <v>251469.8</v>
          </cell>
          <cell r="J17">
            <v>259794.00000000003</v>
          </cell>
          <cell r="K17">
            <v>265659.2</v>
          </cell>
          <cell r="L17">
            <v>276642.3</v>
          </cell>
          <cell r="M17">
            <v>279008.59999999998</v>
          </cell>
          <cell r="N17">
            <v>285276.79999999999</v>
          </cell>
          <cell r="O17">
            <v>293883.90000000002</v>
          </cell>
          <cell r="P17">
            <v>303348.19999999995</v>
          </cell>
          <cell r="Q17">
            <v>303697.90000000002</v>
          </cell>
          <cell r="R17">
            <v>314122.90000000008</v>
          </cell>
          <cell r="S17">
            <v>313887.80000000005</v>
          </cell>
          <cell r="T17">
            <v>319129.59999999998</v>
          </cell>
          <cell r="U17">
            <v>292642.60000000003</v>
          </cell>
          <cell r="V17">
            <v>302062.07999999996</v>
          </cell>
          <cell r="W17">
            <v>302580.45999999996</v>
          </cell>
          <cell r="X17">
            <v>299276.19999999995</v>
          </cell>
          <cell r="Y17">
            <v>289803.90000000002</v>
          </cell>
          <cell r="Z17">
            <v>279828.2</v>
          </cell>
          <cell r="AA17">
            <v>282993.90000000002</v>
          </cell>
          <cell r="AB17">
            <v>289768.2</v>
          </cell>
          <cell r="AC17">
            <v>295829.99317200005</v>
          </cell>
          <cell r="AD17">
            <v>289708.45972702</v>
          </cell>
          <cell r="AE17">
            <v>293853.18719754001</v>
          </cell>
          <cell r="AF17">
            <v>280531.01400000002</v>
          </cell>
          <cell r="AG17">
            <v>289069.50605539995</v>
          </cell>
          <cell r="AH17">
            <v>283969.71303982998</v>
          </cell>
          <cell r="AI17">
            <v>264716.48662643903</v>
          </cell>
          <cell r="AJ17">
            <v>270963.1241096119</v>
          </cell>
        </row>
      </sheetData>
      <sheetData sheetId="3"/>
      <sheetData sheetId="4">
        <row r="3">
          <cell r="AH3">
            <v>28397.599999999999</v>
          </cell>
          <cell r="AI3">
            <v>40517.300000000003</v>
          </cell>
        </row>
        <row r="7">
          <cell r="AH7">
            <v>20494.2</v>
          </cell>
          <cell r="AI7">
            <v>23640.5</v>
          </cell>
        </row>
        <row r="8">
          <cell r="AH8">
            <v>28121.5</v>
          </cell>
          <cell r="AI8">
            <v>30711.1</v>
          </cell>
        </row>
        <row r="9">
          <cell r="AH9">
            <v>5836.9</v>
          </cell>
          <cell r="AI9">
            <v>5692.2</v>
          </cell>
        </row>
        <row r="10">
          <cell r="AH10">
            <v>17615.8</v>
          </cell>
          <cell r="AI10">
            <v>16017.5</v>
          </cell>
        </row>
      </sheetData>
      <sheetData sheetId="5"/>
      <sheetData sheetId="6"/>
      <sheetData sheetId="7">
        <row r="1">
          <cell r="B1">
            <v>1990</v>
          </cell>
        </row>
      </sheetData>
      <sheetData sheetId="8"/>
      <sheetData sheetId="9">
        <row r="47">
          <cell r="P47">
            <v>54919.737225950077</v>
          </cell>
          <cell r="Q47">
            <v>56370.927429922194</v>
          </cell>
          <cell r="R47">
            <v>56166.997172088093</v>
          </cell>
          <cell r="S47">
            <v>56555.876212152696</v>
          </cell>
          <cell r="T47">
            <v>58849.911890560245</v>
          </cell>
          <cell r="U47">
            <v>62682.304091253849</v>
          </cell>
          <cell r="V47">
            <v>68897.358221234797</v>
          </cell>
          <cell r="W47">
            <v>81558.823841556208</v>
          </cell>
          <cell r="X47">
            <v>93336.92249449229</v>
          </cell>
          <cell r="Y47">
            <v>103311.23402677974</v>
          </cell>
          <cell r="Z47">
            <v>107555.50573925574</v>
          </cell>
          <cell r="AA47">
            <v>109724.57732099268</v>
          </cell>
          <cell r="AB47">
            <v>110527.95774829184</v>
          </cell>
          <cell r="AC47">
            <v>113143.32393432589</v>
          </cell>
          <cell r="AD47">
            <v>112610.90861762121</v>
          </cell>
          <cell r="AE47">
            <v>115453.20193972539</v>
          </cell>
          <cell r="AF47">
            <v>118350.21908645601</v>
          </cell>
          <cell r="AG47">
            <v>118702.48635095608</v>
          </cell>
          <cell r="AH47">
            <v>120601.45338530262</v>
          </cell>
          <cell r="AI47">
            <v>119791.21850572556</v>
          </cell>
        </row>
        <row r="52">
          <cell r="P52">
            <v>341413.19999999995</v>
          </cell>
          <cell r="Q52">
            <v>345992.9</v>
          </cell>
          <cell r="R52">
            <v>352676.90000000008</v>
          </cell>
          <cell r="S52">
            <v>354504.80000000005</v>
          </cell>
          <cell r="T52">
            <v>353560.6</v>
          </cell>
          <cell r="U52">
            <v>333296.60000000003</v>
          </cell>
          <cell r="V52">
            <v>342932.07999999996</v>
          </cell>
          <cell r="W52">
            <v>346378.45999999996</v>
          </cell>
          <cell r="X52">
            <v>340400.19999999995</v>
          </cell>
          <cell r="Y52">
            <v>330043.90000000002</v>
          </cell>
          <cell r="Z52">
            <v>321833.2</v>
          </cell>
          <cell r="AA52">
            <v>327939.80000000005</v>
          </cell>
          <cell r="AB52">
            <v>324970</v>
          </cell>
          <cell r="AC52">
            <v>331764.64317200007</v>
          </cell>
          <cell r="AD52">
            <v>331890.94872702</v>
          </cell>
          <cell r="AE52">
            <v>330159.38719754003</v>
          </cell>
          <cell r="AF52">
            <v>310787.94300000003</v>
          </cell>
          <cell r="AG52">
            <v>329769.10605539993</v>
          </cell>
          <cell r="AH52">
            <v>325063.31303982995</v>
          </cell>
          <cell r="AI52">
            <v>314416.98662643903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 GHG"/>
      <sheetName val="Data EN"/>
      <sheetName val="BEN-CRF"/>
      <sheetName val="Graf&amp;Tab"/>
      <sheetName val="Graf&amp;Tab (wm)"/>
      <sheetName val="MMR2025"/>
      <sheetName val="Cons fin"/>
      <sheetName val="Decomp"/>
      <sheetName val="FC"/>
      <sheetName val="Effic"/>
      <sheetName val="Inq"/>
      <sheetName val="ELC-Modello"/>
    </sheetNames>
    <sheetDataSet>
      <sheetData sheetId="0">
        <row r="11">
          <cell r="C11">
            <v>522781.26884415583</v>
          </cell>
        </row>
      </sheetData>
      <sheetData sheetId="1">
        <row r="10128">
          <cell r="B10128" t="str">
            <v>Industria</v>
          </cell>
        </row>
      </sheetData>
      <sheetData sheetId="2"/>
      <sheetData sheetId="3">
        <row r="7">
          <cell r="B7">
            <v>148134.10999999999</v>
          </cell>
          <cell r="C7">
            <v>151968.82599999997</v>
          </cell>
          <cell r="D7">
            <v>151039.59299999999</v>
          </cell>
          <cell r="E7">
            <v>150304.01799999998</v>
          </cell>
          <cell r="F7">
            <v>148493.02900000001</v>
          </cell>
          <cell r="G7">
            <v>161190.85900000003</v>
          </cell>
          <cell r="H7">
            <v>161269.92100000003</v>
          </cell>
          <cell r="I7">
            <v>163633.53599999999</v>
          </cell>
          <cell r="J7">
            <v>168343.815</v>
          </cell>
          <cell r="K7">
            <v>171161.46599999999</v>
          </cell>
          <cell r="L7">
            <v>174539.79500000001</v>
          </cell>
          <cell r="M7">
            <v>174882.50900000002</v>
          </cell>
          <cell r="N7">
            <v>176116.636</v>
          </cell>
          <cell r="O7">
            <v>184718.217</v>
          </cell>
          <cell r="P7">
            <v>185971.11700000003</v>
          </cell>
          <cell r="Q7">
            <v>189445.04300000001</v>
          </cell>
          <cell r="R7">
            <v>187956.21599999999</v>
          </cell>
          <cell r="S7">
            <v>187607.45500000002</v>
          </cell>
          <cell r="T7">
            <v>185028.87700000001</v>
          </cell>
          <cell r="U7">
            <v>172571.84399999998</v>
          </cell>
          <cell r="V7">
            <v>176844.50399999999</v>
          </cell>
          <cell r="W7">
            <v>171191.76300000001</v>
          </cell>
          <cell r="X7">
            <v>164440.98499999999</v>
          </cell>
          <cell r="Y7">
            <v>158391.15499999997</v>
          </cell>
          <cell r="Z7">
            <v>149845.85400000002</v>
          </cell>
          <cell r="AA7">
            <v>155729.61900000004</v>
          </cell>
          <cell r="AB7">
            <v>154277.54999999999</v>
          </cell>
          <cell r="AC7">
            <v>159512.65600000002</v>
          </cell>
          <cell r="AD7">
            <v>156989.62299999999</v>
          </cell>
          <cell r="AE7">
            <v>155432.66800000003</v>
          </cell>
          <cell r="AF7">
            <v>141595.41799999998</v>
          </cell>
          <cell r="AG7">
            <v>154063.70699999999</v>
          </cell>
          <cell r="AH7">
            <v>148064.67199999999</v>
          </cell>
          <cell r="AI7">
            <v>142164.29800000001</v>
          </cell>
          <cell r="AJ7">
            <v>140982.149</v>
          </cell>
        </row>
      </sheetData>
      <sheetData sheetId="4"/>
      <sheetData sheetId="5"/>
      <sheetData sheetId="6"/>
      <sheetData sheetId="7"/>
      <sheetData sheetId="8">
        <row r="6">
          <cell r="A6" t="str">
            <v>FC_IND_IS_E - Final consumption - industry sector - iron and steel - energy use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A6A14-563E-460D-B9EB-A468324E75E8}">
  <sheetPr>
    <tabColor rgb="FF92D050"/>
  </sheetPr>
  <dimension ref="A1:AN55"/>
  <sheetViews>
    <sheetView tabSelected="1" zoomScale="70" zoomScaleNormal="70" workbookViewId="0">
      <pane xSplit="1" topLeftCell="AK1" activePane="topRight" state="frozen"/>
      <selection activeCell="BD40" sqref="BD40"/>
      <selection pane="topRight" activeCell="AL19" sqref="AL19"/>
    </sheetView>
  </sheetViews>
  <sheetFormatPr defaultColWidth="8.81640625" defaultRowHeight="12.5" x14ac:dyDescent="0.25"/>
  <cols>
    <col min="1" max="1" width="19.08984375" style="1" customWidth="1"/>
    <col min="2" max="2" width="14.81640625" style="1" bestFit="1" customWidth="1"/>
    <col min="3" max="6" width="0.1796875" style="1" customWidth="1"/>
    <col min="7" max="7" width="12" style="1" bestFit="1" customWidth="1"/>
    <col min="8" max="11" width="0.1796875" style="1" customWidth="1"/>
    <col min="12" max="12" width="7.81640625" style="1" customWidth="1"/>
    <col min="13" max="16" width="0.1796875" style="1" customWidth="1"/>
    <col min="17" max="17" width="7.81640625" style="1" customWidth="1"/>
    <col min="18" max="21" width="0.1796875" style="1" customWidth="1"/>
    <col min="22" max="22" width="7.81640625" style="1" customWidth="1"/>
    <col min="23" max="26" width="0.1796875" style="1" customWidth="1"/>
    <col min="27" max="32" width="7.81640625" style="1" customWidth="1"/>
    <col min="33" max="33" width="9.1796875" style="1" customWidth="1"/>
    <col min="34" max="34" width="8.90625" style="1" customWidth="1"/>
    <col min="35" max="35" width="8.453125" style="1" customWidth="1"/>
    <col min="36" max="36" width="8.81640625" style="1"/>
    <col min="37" max="37" width="9.81640625" style="1" customWidth="1"/>
    <col min="38" max="16384" width="8.81640625" style="1"/>
  </cols>
  <sheetData>
    <row r="1" spans="1:37" ht="13" x14ac:dyDescent="0.3">
      <c r="A1" s="1" t="s">
        <v>0</v>
      </c>
      <c r="B1" s="2">
        <v>1990</v>
      </c>
      <c r="C1" s="2">
        <v>1991</v>
      </c>
      <c r="D1" s="2">
        <v>1992</v>
      </c>
      <c r="E1" s="2">
        <v>1993</v>
      </c>
      <c r="F1" s="2">
        <v>1994</v>
      </c>
      <c r="G1" s="2">
        <v>1995</v>
      </c>
      <c r="H1" s="2">
        <v>1996</v>
      </c>
      <c r="I1" s="2">
        <v>1997</v>
      </c>
      <c r="J1" s="2">
        <v>1998</v>
      </c>
      <c r="K1" s="2">
        <v>1999</v>
      </c>
      <c r="L1" s="2">
        <v>2000</v>
      </c>
      <c r="M1" s="2">
        <v>2001</v>
      </c>
      <c r="N1" s="2">
        <v>2002</v>
      </c>
      <c r="O1" s="2">
        <v>2003</v>
      </c>
      <c r="P1" s="2">
        <v>2004</v>
      </c>
      <c r="Q1" s="2">
        <v>2005</v>
      </c>
      <c r="R1" s="2">
        <v>2006</v>
      </c>
      <c r="S1" s="2">
        <v>2007</v>
      </c>
      <c r="T1" s="2">
        <v>2008</v>
      </c>
      <c r="U1" s="2">
        <v>2009</v>
      </c>
      <c r="V1" s="2">
        <v>2010</v>
      </c>
      <c r="W1" s="2">
        <v>2011</v>
      </c>
      <c r="X1" s="2">
        <v>2012</v>
      </c>
      <c r="Y1" s="2">
        <v>2013</v>
      </c>
      <c r="Z1" s="2">
        <v>2014</v>
      </c>
      <c r="AA1" s="2">
        <v>2015</v>
      </c>
      <c r="AB1" s="2">
        <v>2016</v>
      </c>
      <c r="AC1" s="2">
        <v>2017</v>
      </c>
      <c r="AD1" s="2">
        <v>2018</v>
      </c>
      <c r="AE1" s="2">
        <v>2019</v>
      </c>
      <c r="AF1" s="2">
        <f>AE1+1</f>
        <v>2020</v>
      </c>
      <c r="AG1" s="2">
        <f>AF1+1</f>
        <v>2021</v>
      </c>
      <c r="AH1" s="2">
        <f>AG1+1</f>
        <v>2022</v>
      </c>
      <c r="AI1" s="2">
        <f>AH1+1</f>
        <v>2023</v>
      </c>
    </row>
    <row r="2" spans="1:37" x14ac:dyDescent="0.25">
      <c r="B2" s="1" t="s">
        <v>1</v>
      </c>
    </row>
    <row r="3" spans="1:37" x14ac:dyDescent="0.25">
      <c r="A3" s="1" t="s">
        <v>2</v>
      </c>
      <c r="B3" s="3">
        <v>31626</v>
      </c>
      <c r="C3" s="3">
        <v>42239.5</v>
      </c>
      <c r="D3" s="3">
        <v>42200</v>
      </c>
      <c r="E3" s="3">
        <v>41425</v>
      </c>
      <c r="F3" s="3">
        <v>44658.1</v>
      </c>
      <c r="G3" s="3">
        <v>37780.800000000003</v>
      </c>
      <c r="H3" s="3">
        <v>42035.6</v>
      </c>
      <c r="I3" s="3">
        <v>41599.800000000003</v>
      </c>
      <c r="J3" s="3">
        <v>41213.600000000006</v>
      </c>
      <c r="K3" s="3">
        <v>45358</v>
      </c>
      <c r="L3" s="3">
        <v>44204.899999999994</v>
      </c>
      <c r="M3" s="3">
        <v>46810.400000000001</v>
      </c>
      <c r="N3" s="3">
        <v>39519.300000000003</v>
      </c>
      <c r="O3" s="3">
        <v>36669.800000000003</v>
      </c>
      <c r="P3" s="3">
        <v>42337.799999999996</v>
      </c>
      <c r="Q3" s="3">
        <v>36066.699999999997</v>
      </c>
      <c r="R3" s="3">
        <v>36994.400000000001</v>
      </c>
      <c r="S3" s="3">
        <v>32815.199999999997</v>
      </c>
      <c r="T3" s="3">
        <v>41623</v>
      </c>
      <c r="U3" s="3">
        <v>49137.5</v>
      </c>
      <c r="V3" s="3">
        <v>51116.78</v>
      </c>
      <c r="W3" s="3">
        <v>45822.66</v>
      </c>
      <c r="X3" s="3">
        <v>41874.899999999994</v>
      </c>
      <c r="Y3" s="3">
        <v>52773.4</v>
      </c>
      <c r="Z3" s="3">
        <v>58545.4</v>
      </c>
      <c r="AA3" s="3">
        <v>45537.3</v>
      </c>
      <c r="AB3" s="3">
        <v>42431.8</v>
      </c>
      <c r="AC3" s="3">
        <v>36198.699999999997</v>
      </c>
      <c r="AD3" s="3">
        <v>48786.539999999994</v>
      </c>
      <c r="AE3" s="3">
        <v>46318.5</v>
      </c>
      <c r="AF3" s="3">
        <v>47551.784327720052</v>
      </c>
      <c r="AG3" s="3">
        <v>45388.100000000006</v>
      </c>
      <c r="AH3" s="3">
        <f>[1]RES!AH3</f>
        <v>28397.599999999999</v>
      </c>
      <c r="AI3" s="3">
        <f>[1]RES!AI3</f>
        <v>40517.300000000003</v>
      </c>
      <c r="AK3" s="1" t="s">
        <v>3</v>
      </c>
    </row>
    <row r="4" spans="1:37" x14ac:dyDescent="0.25">
      <c r="A4" s="1" t="s">
        <v>4</v>
      </c>
      <c r="B4" s="3">
        <v>0</v>
      </c>
      <c r="C4" s="3">
        <v>0.2</v>
      </c>
      <c r="D4" s="3">
        <v>3</v>
      </c>
      <c r="E4" s="3">
        <v>5</v>
      </c>
      <c r="F4" s="3">
        <v>6.3</v>
      </c>
      <c r="G4" s="3">
        <v>9.9</v>
      </c>
      <c r="H4" s="3">
        <v>32.700000000000003</v>
      </c>
      <c r="I4" s="3">
        <v>117.8</v>
      </c>
      <c r="J4" s="3">
        <v>231.7</v>
      </c>
      <c r="K4" s="3">
        <v>402.5</v>
      </c>
      <c r="L4" s="3">
        <v>563.1</v>
      </c>
      <c r="M4" s="3">
        <v>1178.5999999999999</v>
      </c>
      <c r="N4" s="3">
        <v>1404.2</v>
      </c>
      <c r="O4" s="3">
        <v>1458.4</v>
      </c>
      <c r="P4" s="3">
        <v>1846.5</v>
      </c>
      <c r="Q4" s="3">
        <v>2343.4</v>
      </c>
      <c r="R4" s="3">
        <v>2970.7</v>
      </c>
      <c r="S4" s="3">
        <v>4034.4</v>
      </c>
      <c r="T4" s="3">
        <v>4861.3</v>
      </c>
      <c r="U4" s="3">
        <v>6542.9</v>
      </c>
      <c r="V4" s="3">
        <v>9125.9</v>
      </c>
      <c r="W4" s="3">
        <v>9856.4</v>
      </c>
      <c r="X4" s="3">
        <v>13407.1</v>
      </c>
      <c r="Y4" s="3">
        <v>14897</v>
      </c>
      <c r="Z4" s="3">
        <v>15178.3</v>
      </c>
      <c r="AA4" s="3">
        <v>14843.9</v>
      </c>
      <c r="AB4" s="3">
        <v>17688.7</v>
      </c>
      <c r="AC4" s="3">
        <v>17741.900000000001</v>
      </c>
      <c r="AD4" s="3">
        <v>17716.400000000001</v>
      </c>
      <c r="AE4" s="3">
        <v>20202</v>
      </c>
      <c r="AF4" s="3">
        <v>18761.557000000001</v>
      </c>
      <c r="AG4" s="3">
        <v>20927.3</v>
      </c>
      <c r="AH4" s="3">
        <f>[1]RES!AH7</f>
        <v>20494.2</v>
      </c>
      <c r="AI4" s="3">
        <f>[1]RES!AI7</f>
        <v>23640.5</v>
      </c>
      <c r="AK4" s="1" t="s">
        <v>5</v>
      </c>
    </row>
    <row r="5" spans="1:37" x14ac:dyDescent="0.25">
      <c r="A5" s="1" t="s">
        <v>6</v>
      </c>
      <c r="B5" s="3"/>
      <c r="C5" s="3">
        <v>0.1</v>
      </c>
      <c r="D5" s="3"/>
      <c r="E5" s="3"/>
      <c r="F5" s="3">
        <v>2</v>
      </c>
      <c r="G5" s="3">
        <v>4.2</v>
      </c>
      <c r="H5" s="3">
        <v>4.7</v>
      </c>
      <c r="I5" s="3">
        <v>5.8</v>
      </c>
      <c r="J5" s="3">
        <v>5.6</v>
      </c>
      <c r="K5" s="3">
        <v>6.3</v>
      </c>
      <c r="L5" s="3">
        <v>6.3</v>
      </c>
      <c r="M5" s="3">
        <v>4.8</v>
      </c>
      <c r="N5" s="3">
        <v>4.0999999999999996</v>
      </c>
      <c r="O5" s="3">
        <v>5</v>
      </c>
      <c r="P5" s="3">
        <v>4</v>
      </c>
      <c r="Q5" s="3">
        <v>4</v>
      </c>
      <c r="R5" s="3">
        <v>2.2999999999999998</v>
      </c>
      <c r="S5" s="3">
        <v>39</v>
      </c>
      <c r="T5" s="3">
        <v>193</v>
      </c>
      <c r="U5" s="3">
        <v>676.5</v>
      </c>
      <c r="V5" s="3">
        <v>1905.7</v>
      </c>
      <c r="W5" s="3">
        <v>10795.7</v>
      </c>
      <c r="X5" s="3">
        <v>18861.7</v>
      </c>
      <c r="Y5" s="3">
        <v>21588.6</v>
      </c>
      <c r="Z5" s="3">
        <v>22306.400000000001</v>
      </c>
      <c r="AA5" s="3">
        <v>22942.2</v>
      </c>
      <c r="AB5" s="3">
        <v>22104.3</v>
      </c>
      <c r="AC5" s="3">
        <v>24377.7</v>
      </c>
      <c r="AD5" s="3">
        <v>22653.8</v>
      </c>
      <c r="AE5" s="3">
        <v>23688.9</v>
      </c>
      <c r="AF5" s="3">
        <v>24941.504000000001</v>
      </c>
      <c r="AG5" s="3">
        <v>25039</v>
      </c>
      <c r="AH5" s="3">
        <f>[1]RES!AH8</f>
        <v>28121.5</v>
      </c>
      <c r="AI5" s="3">
        <f>[1]RES!AI8</f>
        <v>30711.1</v>
      </c>
      <c r="AK5" s="1" t="s">
        <v>7</v>
      </c>
    </row>
    <row r="6" spans="1:37" ht="14.5" x14ac:dyDescent="0.35">
      <c r="A6" s="1" t="s">
        <v>8</v>
      </c>
      <c r="B6" s="4">
        <v>3222</v>
      </c>
      <c r="C6" s="3">
        <v>3182</v>
      </c>
      <c r="D6" s="3">
        <v>3459</v>
      </c>
      <c r="E6" s="3">
        <v>3667</v>
      </c>
      <c r="F6" s="3">
        <v>3417.3</v>
      </c>
      <c r="G6" s="3">
        <v>3435.6</v>
      </c>
      <c r="H6" s="3">
        <v>3762.4</v>
      </c>
      <c r="I6" s="3">
        <v>3905.2</v>
      </c>
      <c r="J6" s="3">
        <v>4213.7</v>
      </c>
      <c r="K6" s="3">
        <v>4402.7</v>
      </c>
      <c r="L6" s="3">
        <v>4705.2</v>
      </c>
      <c r="M6" s="3">
        <v>4506.6000000000004</v>
      </c>
      <c r="N6" s="3">
        <v>4662.3</v>
      </c>
      <c r="O6" s="3">
        <v>5340.5</v>
      </c>
      <c r="P6" s="3">
        <v>5437.3</v>
      </c>
      <c r="Q6" s="3">
        <v>5324.5</v>
      </c>
      <c r="R6" s="3">
        <v>5527.4</v>
      </c>
      <c r="S6" s="3">
        <v>5569.1</v>
      </c>
      <c r="T6" s="3">
        <v>5520.3</v>
      </c>
      <c r="U6" s="3">
        <v>5341.8</v>
      </c>
      <c r="V6" s="3">
        <v>5375.9</v>
      </c>
      <c r="W6" s="3">
        <v>5654.3</v>
      </c>
      <c r="X6" s="3">
        <v>5591.7</v>
      </c>
      <c r="Y6" s="3">
        <v>5659.2</v>
      </c>
      <c r="Z6" s="3">
        <v>5916.3</v>
      </c>
      <c r="AA6" s="3">
        <v>6185</v>
      </c>
      <c r="AB6" s="3">
        <v>6288.6</v>
      </c>
      <c r="AC6" s="3">
        <v>6201.2</v>
      </c>
      <c r="AD6" s="3">
        <v>6105.4</v>
      </c>
      <c r="AE6" s="3">
        <v>6074.9</v>
      </c>
      <c r="AF6" s="3">
        <v>6026.1120000000001</v>
      </c>
      <c r="AG6" s="3">
        <v>5913.8</v>
      </c>
      <c r="AH6" s="3">
        <f>[1]RES!AH9</f>
        <v>5836.9</v>
      </c>
      <c r="AI6" s="3">
        <f>[1]RES!AI9</f>
        <v>5692.2</v>
      </c>
      <c r="AK6" s="1" t="s">
        <v>9</v>
      </c>
    </row>
    <row r="7" spans="1:37" x14ac:dyDescent="0.25">
      <c r="A7" s="1" t="s">
        <v>10</v>
      </c>
      <c r="B7" s="3">
        <v>100</v>
      </c>
      <c r="C7" s="3">
        <v>101.80000000000001</v>
      </c>
      <c r="D7" s="3">
        <v>130</v>
      </c>
      <c r="E7" s="3">
        <v>150</v>
      </c>
      <c r="F7" s="3">
        <v>190.35</v>
      </c>
      <c r="G7" s="3">
        <v>302.89999999999998</v>
      </c>
      <c r="H7" s="3">
        <v>484.1</v>
      </c>
      <c r="I7" s="3">
        <v>694.15000000000009</v>
      </c>
      <c r="J7" s="3">
        <v>996.5</v>
      </c>
      <c r="K7" s="3">
        <v>1495.8</v>
      </c>
      <c r="L7" s="3">
        <v>1504.55</v>
      </c>
      <c r="M7" s="3">
        <v>1957.95</v>
      </c>
      <c r="N7" s="3">
        <v>2708.55</v>
      </c>
      <c r="O7" s="3">
        <v>3587.05</v>
      </c>
      <c r="P7" s="3">
        <v>4498.8999999999996</v>
      </c>
      <c r="Q7" s="3">
        <v>4845.0499999999993</v>
      </c>
      <c r="R7" s="3">
        <v>5286.3</v>
      </c>
      <c r="S7" s="3">
        <v>5441.25</v>
      </c>
      <c r="T7" s="3">
        <v>5966.35</v>
      </c>
      <c r="U7" s="3">
        <v>7556.7199999999993</v>
      </c>
      <c r="V7" s="3">
        <v>9440.09</v>
      </c>
      <c r="W7" s="3">
        <v>10832.4</v>
      </c>
      <c r="X7" s="3">
        <v>12487</v>
      </c>
      <c r="Y7" s="3">
        <v>17090.2</v>
      </c>
      <c r="Z7" s="3">
        <v>18732.599999999999</v>
      </c>
      <c r="AA7" s="3">
        <v>19395.7</v>
      </c>
      <c r="AB7" s="3">
        <v>19508.599999999999</v>
      </c>
      <c r="AC7" s="3">
        <v>19378.2</v>
      </c>
      <c r="AD7" s="3">
        <v>19152.599999999999</v>
      </c>
      <c r="AE7" s="3">
        <v>19562.699999999997</v>
      </c>
      <c r="AF7" s="3">
        <v>19633.800000000003</v>
      </c>
      <c r="AG7" s="3">
        <v>19070.78</v>
      </c>
      <c r="AH7" s="3">
        <f>[1]RES!AH10</f>
        <v>17615.8</v>
      </c>
      <c r="AI7" s="3">
        <f>[1]RES!AI10</f>
        <v>16017.5</v>
      </c>
      <c r="AK7" s="1" t="s">
        <v>11</v>
      </c>
    </row>
    <row r="8" spans="1:37" ht="13" x14ac:dyDescent="0.3">
      <c r="A8" s="2"/>
      <c r="B8" s="5">
        <f t="shared" ref="B8:AH8" si="0">SUM(B3:B7)</f>
        <v>34948</v>
      </c>
      <c r="C8" s="5">
        <f t="shared" si="0"/>
        <v>45523.6</v>
      </c>
      <c r="D8" s="5">
        <f t="shared" si="0"/>
        <v>45792</v>
      </c>
      <c r="E8" s="5">
        <f t="shared" si="0"/>
        <v>45247</v>
      </c>
      <c r="F8" s="5">
        <f t="shared" si="0"/>
        <v>48274.05</v>
      </c>
      <c r="G8" s="5">
        <f t="shared" si="0"/>
        <v>41533.4</v>
      </c>
      <c r="H8" s="5">
        <f t="shared" si="0"/>
        <v>46319.499999999993</v>
      </c>
      <c r="I8" s="5">
        <f t="shared" si="0"/>
        <v>46322.750000000007</v>
      </c>
      <c r="J8" s="5">
        <f t="shared" si="0"/>
        <v>46661.1</v>
      </c>
      <c r="K8" s="5">
        <f t="shared" si="0"/>
        <v>51665.3</v>
      </c>
      <c r="L8" s="5">
        <f t="shared" si="0"/>
        <v>50984.049999999996</v>
      </c>
      <c r="M8" s="5">
        <f t="shared" si="0"/>
        <v>54458.35</v>
      </c>
      <c r="N8" s="5">
        <f t="shared" si="0"/>
        <v>48298.450000000004</v>
      </c>
      <c r="O8" s="5">
        <f t="shared" si="0"/>
        <v>47060.750000000007</v>
      </c>
      <c r="P8" s="5">
        <f t="shared" si="0"/>
        <v>54124.5</v>
      </c>
      <c r="Q8" s="5">
        <f t="shared" si="0"/>
        <v>48583.649999999994</v>
      </c>
      <c r="R8" s="5">
        <f t="shared" si="0"/>
        <v>50781.100000000006</v>
      </c>
      <c r="S8" s="5">
        <f t="shared" si="0"/>
        <v>47898.95</v>
      </c>
      <c r="T8" s="5">
        <f t="shared" si="0"/>
        <v>58163.950000000004</v>
      </c>
      <c r="U8" s="5">
        <f t="shared" si="0"/>
        <v>69255.42</v>
      </c>
      <c r="V8" s="5">
        <f t="shared" si="0"/>
        <v>76964.37</v>
      </c>
      <c r="W8" s="5">
        <f t="shared" si="0"/>
        <v>82961.460000000006</v>
      </c>
      <c r="X8" s="5">
        <f t="shared" si="0"/>
        <v>92222.399999999994</v>
      </c>
      <c r="Y8" s="5">
        <f t="shared" si="0"/>
        <v>112008.4</v>
      </c>
      <c r="Z8" s="5">
        <f t="shared" si="0"/>
        <v>120679</v>
      </c>
      <c r="AA8" s="5">
        <f t="shared" si="0"/>
        <v>108904.1</v>
      </c>
      <c r="AB8" s="5">
        <f t="shared" si="0"/>
        <v>108022</v>
      </c>
      <c r="AC8" s="5">
        <f t="shared" si="0"/>
        <v>103897.7</v>
      </c>
      <c r="AD8" s="5">
        <f t="shared" si="0"/>
        <v>114414.73999999999</v>
      </c>
      <c r="AE8" s="5">
        <f t="shared" si="0"/>
        <v>115846.99999999999</v>
      </c>
      <c r="AF8" s="5">
        <f t="shared" si="0"/>
        <v>116914.75732772006</v>
      </c>
      <c r="AG8" s="5">
        <f t="shared" si="0"/>
        <v>116338.98000000001</v>
      </c>
      <c r="AH8" s="5">
        <f t="shared" si="0"/>
        <v>100466</v>
      </c>
      <c r="AI8" s="5">
        <f>SUM(AI3:AI7)</f>
        <v>116578.59999999999</v>
      </c>
      <c r="AK8" s="1" t="s">
        <v>12</v>
      </c>
    </row>
    <row r="9" spans="1:37" x14ac:dyDescent="0.25">
      <c r="A9" s="1" t="s">
        <v>13</v>
      </c>
      <c r="P9" s="6">
        <f>'[1]E_RES (norm)'!P47</f>
        <v>54919.737225950077</v>
      </c>
      <c r="Q9" s="6">
        <f>'[1]E_RES (norm)'!Q47</f>
        <v>56370.927429922194</v>
      </c>
      <c r="R9" s="6">
        <f>'[1]E_RES (norm)'!R47</f>
        <v>56166.997172088093</v>
      </c>
      <c r="S9" s="6">
        <f>'[1]E_RES (norm)'!S47</f>
        <v>56555.876212152696</v>
      </c>
      <c r="T9" s="6">
        <f>'[1]E_RES (norm)'!T47</f>
        <v>58849.911890560245</v>
      </c>
      <c r="U9" s="6">
        <f>'[1]E_RES (norm)'!U47</f>
        <v>62682.304091253849</v>
      </c>
      <c r="V9" s="6">
        <f>'[1]E_RES (norm)'!V47</f>
        <v>68897.358221234797</v>
      </c>
      <c r="W9" s="6">
        <f>'[1]E_RES (norm)'!W47</f>
        <v>81558.823841556208</v>
      </c>
      <c r="X9" s="6">
        <f>'[1]E_RES (norm)'!X47</f>
        <v>93336.92249449229</v>
      </c>
      <c r="Y9" s="6">
        <f>'[1]E_RES (norm)'!Y47</f>
        <v>103311.23402677974</v>
      </c>
      <c r="Z9" s="6">
        <f>'[1]E_RES (norm)'!Z47</f>
        <v>107555.50573925574</v>
      </c>
      <c r="AA9" s="6">
        <f>'[1]E_RES (norm)'!AA47</f>
        <v>109724.57732099268</v>
      </c>
      <c r="AB9" s="6">
        <f>'[1]E_RES (norm)'!AB47</f>
        <v>110527.95774829184</v>
      </c>
      <c r="AC9" s="6">
        <f>'[1]E_RES (norm)'!AC47</f>
        <v>113143.32393432589</v>
      </c>
      <c r="AD9" s="6">
        <f>'[1]E_RES (norm)'!AD47</f>
        <v>112610.90861762121</v>
      </c>
      <c r="AE9" s="6">
        <f>'[1]E_RES (norm)'!AE47</f>
        <v>115453.20193972539</v>
      </c>
      <c r="AF9" s="6">
        <f>'[1]E_RES (norm)'!AF47</f>
        <v>118350.21908645601</v>
      </c>
      <c r="AG9" s="6">
        <f>'[1]E_RES (norm)'!AG47</f>
        <v>118702.48635095608</v>
      </c>
      <c r="AH9" s="7">
        <f>'[1]E_RES (norm)'!AH47</f>
        <v>120601.45338530262</v>
      </c>
      <c r="AI9" s="7">
        <f>'[1]E_RES (norm)'!AI47</f>
        <v>119791.21850572556</v>
      </c>
      <c r="AK9" s="1" t="s">
        <v>13</v>
      </c>
    </row>
    <row r="10" spans="1:37" x14ac:dyDescent="0.25">
      <c r="A10" s="1" t="s">
        <v>14</v>
      </c>
      <c r="P10" s="3">
        <f>'[1]E_RES (norm)'!P52</f>
        <v>341413.19999999995</v>
      </c>
      <c r="Q10" s="3">
        <f>'[1]E_RES (norm)'!Q52</f>
        <v>345992.9</v>
      </c>
      <c r="R10" s="3">
        <f>'[1]E_RES (norm)'!R52</f>
        <v>352676.90000000008</v>
      </c>
      <c r="S10" s="3">
        <f>'[1]E_RES (norm)'!S52</f>
        <v>354504.80000000005</v>
      </c>
      <c r="T10" s="3">
        <f>'[1]E_RES (norm)'!T52</f>
        <v>353560.6</v>
      </c>
      <c r="U10" s="3">
        <f>'[1]E_RES (norm)'!U52</f>
        <v>333296.60000000003</v>
      </c>
      <c r="V10" s="3">
        <f>'[1]E_RES (norm)'!V52</f>
        <v>342932.07999999996</v>
      </c>
      <c r="W10" s="3">
        <f>'[1]E_RES (norm)'!W52</f>
        <v>346378.45999999996</v>
      </c>
      <c r="X10" s="3">
        <f>'[1]E_RES (norm)'!X52</f>
        <v>340400.19999999995</v>
      </c>
      <c r="Y10" s="3">
        <f>'[1]E_RES (norm)'!Y52</f>
        <v>330043.90000000002</v>
      </c>
      <c r="Z10" s="3">
        <f>'[1]E_RES (norm)'!Z52</f>
        <v>321833.2</v>
      </c>
      <c r="AA10" s="3">
        <f>'[1]E_RES (norm)'!AA52</f>
        <v>327939.80000000005</v>
      </c>
      <c r="AB10" s="3">
        <f>'[1]E_RES (norm)'!AB52</f>
        <v>324970</v>
      </c>
      <c r="AC10" s="3">
        <f>'[1]E_RES (norm)'!AC52</f>
        <v>331764.64317200007</v>
      </c>
      <c r="AD10" s="3">
        <f>'[1]E_RES (norm)'!AD52</f>
        <v>331890.94872702</v>
      </c>
      <c r="AE10" s="3">
        <f>'[1]E_RES (norm)'!AE52</f>
        <v>330159.38719754003</v>
      </c>
      <c r="AF10" s="3">
        <f>'[1]E_RES (norm)'!AF52</f>
        <v>310787.94300000003</v>
      </c>
      <c r="AG10" s="3">
        <f>'[1]E_RES (norm)'!AG52</f>
        <v>329769.10605539993</v>
      </c>
      <c r="AH10" s="3">
        <f>'[1]E_RES (norm)'!AH52</f>
        <v>325063.31303982995</v>
      </c>
      <c r="AI10" s="3">
        <f>'[1]E_RES (norm)'!AI52</f>
        <v>314416.98662643903</v>
      </c>
      <c r="AK10" s="1" t="s">
        <v>15</v>
      </c>
    </row>
    <row r="11" spans="1:37" x14ac:dyDescent="0.25">
      <c r="X11" s="3">
        <f t="shared" ref="X11:AF11" si="1">0.264*X10</f>
        <v>89865.652799999996</v>
      </c>
      <c r="Y11" s="3">
        <f t="shared" si="1"/>
        <v>87131.589600000007</v>
      </c>
      <c r="Z11" s="3">
        <f t="shared" si="1"/>
        <v>84963.964800000002</v>
      </c>
      <c r="AA11" s="3">
        <f t="shared" si="1"/>
        <v>86576.107200000013</v>
      </c>
      <c r="AB11" s="3">
        <f t="shared" si="1"/>
        <v>85792.08</v>
      </c>
      <c r="AC11" s="3">
        <f t="shared" si="1"/>
        <v>87585.865797408027</v>
      </c>
      <c r="AD11" s="3">
        <f t="shared" si="1"/>
        <v>87619.210463933283</v>
      </c>
      <c r="AE11" s="3">
        <f t="shared" si="1"/>
        <v>87162.078220150564</v>
      </c>
      <c r="AF11" s="3">
        <f t="shared" si="1"/>
        <v>82048.016952000005</v>
      </c>
      <c r="AG11" s="3">
        <f>0.65*AG10</f>
        <v>214349.91893600996</v>
      </c>
      <c r="AH11" s="3">
        <f>0.65*AH10</f>
        <v>211291.15347588947</v>
      </c>
      <c r="AI11" s="3">
        <f>0.65*AI10</f>
        <v>204371.04130718537</v>
      </c>
      <c r="AK11" s="1" t="s">
        <v>16</v>
      </c>
    </row>
    <row r="12" spans="1:37" x14ac:dyDescent="0.25">
      <c r="A12" s="1" t="str">
        <f>A3</f>
        <v>Hydro</v>
      </c>
      <c r="B12" s="3">
        <f t="shared" ref="B12:AI18" si="2">B3/1000</f>
        <v>31.626000000000001</v>
      </c>
      <c r="C12" s="3">
        <f t="shared" si="2"/>
        <v>42.2395</v>
      </c>
      <c r="D12" s="3">
        <f t="shared" si="2"/>
        <v>42.2</v>
      </c>
      <c r="E12" s="3">
        <f t="shared" si="2"/>
        <v>41.424999999999997</v>
      </c>
      <c r="F12" s="3">
        <f t="shared" si="2"/>
        <v>44.658099999999997</v>
      </c>
      <c r="G12" s="3">
        <f t="shared" si="2"/>
        <v>37.780800000000006</v>
      </c>
      <c r="H12" s="3">
        <f t="shared" si="2"/>
        <v>42.035599999999995</v>
      </c>
      <c r="I12" s="3">
        <f t="shared" si="2"/>
        <v>41.599800000000002</v>
      </c>
      <c r="J12" s="3">
        <f t="shared" si="2"/>
        <v>41.213600000000007</v>
      </c>
      <c r="K12" s="3">
        <f t="shared" si="2"/>
        <v>45.357999999999997</v>
      </c>
      <c r="L12" s="3">
        <f t="shared" si="2"/>
        <v>44.204899999999995</v>
      </c>
      <c r="M12" s="3">
        <f t="shared" si="2"/>
        <v>46.810400000000001</v>
      </c>
      <c r="N12" s="3">
        <f t="shared" si="2"/>
        <v>39.519300000000001</v>
      </c>
      <c r="O12" s="3">
        <f t="shared" si="2"/>
        <v>36.669800000000002</v>
      </c>
      <c r="P12" s="3">
        <f t="shared" si="2"/>
        <v>42.337799999999994</v>
      </c>
      <c r="Q12" s="3">
        <f t="shared" si="2"/>
        <v>36.066699999999997</v>
      </c>
      <c r="R12" s="3">
        <f t="shared" si="2"/>
        <v>36.994399999999999</v>
      </c>
      <c r="S12" s="3">
        <f t="shared" si="2"/>
        <v>32.815199999999997</v>
      </c>
      <c r="T12" s="3">
        <f t="shared" si="2"/>
        <v>41.622999999999998</v>
      </c>
      <c r="U12" s="3">
        <f t="shared" si="2"/>
        <v>49.137500000000003</v>
      </c>
      <c r="V12" s="3">
        <f t="shared" si="2"/>
        <v>51.116779999999999</v>
      </c>
      <c r="W12" s="3">
        <f t="shared" si="2"/>
        <v>45.822660000000006</v>
      </c>
      <c r="X12" s="3">
        <f t="shared" si="2"/>
        <v>41.874899999999997</v>
      </c>
      <c r="Y12" s="3">
        <f t="shared" si="2"/>
        <v>52.773400000000002</v>
      </c>
      <c r="Z12" s="3">
        <f t="shared" si="2"/>
        <v>58.545400000000001</v>
      </c>
      <c r="AA12" s="3">
        <f t="shared" si="2"/>
        <v>45.537300000000002</v>
      </c>
      <c r="AB12" s="3">
        <f t="shared" si="2"/>
        <v>42.431800000000003</v>
      </c>
      <c r="AC12" s="3">
        <f t="shared" si="2"/>
        <v>36.198699999999995</v>
      </c>
      <c r="AD12" s="3">
        <f t="shared" si="2"/>
        <v>48.786539999999995</v>
      </c>
      <c r="AE12" s="3">
        <f t="shared" si="2"/>
        <v>46.3185</v>
      </c>
      <c r="AF12" s="3">
        <f t="shared" si="2"/>
        <v>47.55178432772005</v>
      </c>
      <c r="AG12" s="3">
        <f t="shared" si="2"/>
        <v>45.388100000000009</v>
      </c>
      <c r="AH12" s="3">
        <f t="shared" si="2"/>
        <v>28.397599999999997</v>
      </c>
      <c r="AI12" s="3">
        <f t="shared" si="2"/>
        <v>40.517300000000006</v>
      </c>
    </row>
    <row r="13" spans="1:37" x14ac:dyDescent="0.25">
      <c r="A13" s="1" t="str">
        <f>A4</f>
        <v>Wind</v>
      </c>
      <c r="B13" s="3">
        <f t="shared" si="2"/>
        <v>0</v>
      </c>
      <c r="C13" s="3">
        <f t="shared" si="2"/>
        <v>2.0000000000000001E-4</v>
      </c>
      <c r="D13" s="3">
        <f t="shared" si="2"/>
        <v>3.0000000000000001E-3</v>
      </c>
      <c r="E13" s="3">
        <f t="shared" si="2"/>
        <v>5.0000000000000001E-3</v>
      </c>
      <c r="F13" s="3">
        <f t="shared" si="2"/>
        <v>6.3E-3</v>
      </c>
      <c r="G13" s="3">
        <f t="shared" si="2"/>
        <v>9.9000000000000008E-3</v>
      </c>
      <c r="H13" s="3">
        <f t="shared" si="2"/>
        <v>3.27E-2</v>
      </c>
      <c r="I13" s="3">
        <f t="shared" si="2"/>
        <v>0.1178</v>
      </c>
      <c r="J13" s="3">
        <f t="shared" si="2"/>
        <v>0.23169999999999999</v>
      </c>
      <c r="K13" s="3">
        <f t="shared" si="2"/>
        <v>0.40250000000000002</v>
      </c>
      <c r="L13" s="3">
        <f t="shared" si="2"/>
        <v>0.56310000000000004</v>
      </c>
      <c r="M13" s="3">
        <f t="shared" si="2"/>
        <v>1.1785999999999999</v>
      </c>
      <c r="N13" s="3">
        <f t="shared" si="2"/>
        <v>1.4042000000000001</v>
      </c>
      <c r="O13" s="3">
        <f t="shared" si="2"/>
        <v>1.4584000000000001</v>
      </c>
      <c r="P13" s="3">
        <f t="shared" si="2"/>
        <v>1.8465</v>
      </c>
      <c r="Q13" s="3">
        <f t="shared" si="2"/>
        <v>2.3433999999999999</v>
      </c>
      <c r="R13" s="3">
        <f t="shared" si="2"/>
        <v>2.9706999999999999</v>
      </c>
      <c r="S13" s="3">
        <f t="shared" si="2"/>
        <v>4.0343999999999998</v>
      </c>
      <c r="T13" s="3">
        <f t="shared" si="2"/>
        <v>4.8613</v>
      </c>
      <c r="U13" s="3">
        <f t="shared" si="2"/>
        <v>6.5428999999999995</v>
      </c>
      <c r="V13" s="3">
        <f t="shared" si="2"/>
        <v>9.1258999999999997</v>
      </c>
      <c r="W13" s="3">
        <f t="shared" si="2"/>
        <v>9.8563999999999989</v>
      </c>
      <c r="X13" s="3">
        <f t="shared" si="2"/>
        <v>13.4071</v>
      </c>
      <c r="Y13" s="3">
        <f t="shared" si="2"/>
        <v>14.897</v>
      </c>
      <c r="Z13" s="3">
        <f t="shared" si="2"/>
        <v>15.1783</v>
      </c>
      <c r="AA13" s="3">
        <f t="shared" si="2"/>
        <v>14.8439</v>
      </c>
      <c r="AB13" s="3">
        <f t="shared" si="2"/>
        <v>17.688700000000001</v>
      </c>
      <c r="AC13" s="3">
        <f t="shared" si="2"/>
        <v>17.741900000000001</v>
      </c>
      <c r="AD13" s="3">
        <f t="shared" si="2"/>
        <v>17.7164</v>
      </c>
      <c r="AE13" s="3">
        <f t="shared" si="2"/>
        <v>20.202000000000002</v>
      </c>
      <c r="AF13" s="3">
        <f t="shared" si="2"/>
        <v>18.761557</v>
      </c>
      <c r="AG13" s="3">
        <f t="shared" si="2"/>
        <v>20.927299999999999</v>
      </c>
      <c r="AH13" s="3">
        <f t="shared" si="2"/>
        <v>20.494199999999999</v>
      </c>
      <c r="AI13" s="3">
        <f t="shared" si="2"/>
        <v>23.640499999999999</v>
      </c>
    </row>
    <row r="14" spans="1:37" x14ac:dyDescent="0.25">
      <c r="A14" s="1" t="str">
        <f>A5</f>
        <v>Photovoltaic</v>
      </c>
      <c r="B14" s="3">
        <f t="shared" si="2"/>
        <v>0</v>
      </c>
      <c r="C14" s="3">
        <f t="shared" si="2"/>
        <v>1E-4</v>
      </c>
      <c r="D14" s="3">
        <f t="shared" si="2"/>
        <v>0</v>
      </c>
      <c r="E14" s="3">
        <f t="shared" si="2"/>
        <v>0</v>
      </c>
      <c r="F14" s="3">
        <f t="shared" si="2"/>
        <v>2E-3</v>
      </c>
      <c r="G14" s="3">
        <f t="shared" si="2"/>
        <v>4.2000000000000006E-3</v>
      </c>
      <c r="H14" s="3">
        <f t="shared" si="2"/>
        <v>4.7000000000000002E-3</v>
      </c>
      <c r="I14" s="3">
        <f t="shared" si="2"/>
        <v>5.7999999999999996E-3</v>
      </c>
      <c r="J14" s="3">
        <f t="shared" si="2"/>
        <v>5.5999999999999999E-3</v>
      </c>
      <c r="K14" s="3">
        <f t="shared" si="2"/>
        <v>6.3E-3</v>
      </c>
      <c r="L14" s="3">
        <f t="shared" si="2"/>
        <v>6.3E-3</v>
      </c>
      <c r="M14" s="3">
        <f t="shared" si="2"/>
        <v>4.7999999999999996E-3</v>
      </c>
      <c r="N14" s="3">
        <f t="shared" si="2"/>
        <v>4.0999999999999995E-3</v>
      </c>
      <c r="O14" s="3">
        <f t="shared" si="2"/>
        <v>5.0000000000000001E-3</v>
      </c>
      <c r="P14" s="3">
        <f t="shared" si="2"/>
        <v>4.0000000000000001E-3</v>
      </c>
      <c r="Q14" s="3">
        <f t="shared" si="2"/>
        <v>4.0000000000000001E-3</v>
      </c>
      <c r="R14" s="3">
        <f t="shared" si="2"/>
        <v>2.3E-3</v>
      </c>
      <c r="S14" s="3">
        <f t="shared" si="2"/>
        <v>3.9E-2</v>
      </c>
      <c r="T14" s="3">
        <f t="shared" si="2"/>
        <v>0.193</v>
      </c>
      <c r="U14" s="3">
        <f t="shared" si="2"/>
        <v>0.67649999999999999</v>
      </c>
      <c r="V14" s="3">
        <f t="shared" si="2"/>
        <v>1.9056999999999999</v>
      </c>
      <c r="W14" s="3">
        <f t="shared" si="2"/>
        <v>10.7957</v>
      </c>
      <c r="X14" s="3">
        <f t="shared" si="2"/>
        <v>18.861699999999999</v>
      </c>
      <c r="Y14" s="3">
        <f t="shared" si="2"/>
        <v>21.5886</v>
      </c>
      <c r="Z14" s="3">
        <f t="shared" si="2"/>
        <v>22.3064</v>
      </c>
      <c r="AA14" s="3">
        <f t="shared" si="2"/>
        <v>22.9422</v>
      </c>
      <c r="AB14" s="3">
        <f t="shared" si="2"/>
        <v>22.104299999999999</v>
      </c>
      <c r="AC14" s="3">
        <f t="shared" si="2"/>
        <v>24.377700000000001</v>
      </c>
      <c r="AD14" s="3">
        <f t="shared" si="2"/>
        <v>22.6538</v>
      </c>
      <c r="AE14" s="3">
        <f t="shared" si="2"/>
        <v>23.6889</v>
      </c>
      <c r="AF14" s="3">
        <f t="shared" si="2"/>
        <v>24.941504000000002</v>
      </c>
      <c r="AG14" s="3">
        <f t="shared" si="2"/>
        <v>25.039000000000001</v>
      </c>
      <c r="AH14" s="3">
        <f t="shared" si="2"/>
        <v>28.121500000000001</v>
      </c>
      <c r="AI14" s="3">
        <f t="shared" si="2"/>
        <v>30.711099999999998</v>
      </c>
    </row>
    <row r="15" spans="1:37" x14ac:dyDescent="0.25">
      <c r="A15" s="1" t="str">
        <f>A6</f>
        <v>Geothermal</v>
      </c>
      <c r="B15" s="3">
        <f t="shared" si="2"/>
        <v>3.222</v>
      </c>
      <c r="C15" s="3">
        <f t="shared" si="2"/>
        <v>3.1819999999999999</v>
      </c>
      <c r="D15" s="3">
        <f t="shared" si="2"/>
        <v>3.4590000000000001</v>
      </c>
      <c r="E15" s="3">
        <f t="shared" si="2"/>
        <v>3.6669999999999998</v>
      </c>
      <c r="F15" s="3">
        <f t="shared" si="2"/>
        <v>3.4173</v>
      </c>
      <c r="G15" s="3">
        <f t="shared" si="2"/>
        <v>3.4356</v>
      </c>
      <c r="H15" s="3">
        <f t="shared" si="2"/>
        <v>3.7624</v>
      </c>
      <c r="I15" s="3">
        <f t="shared" si="2"/>
        <v>3.9051999999999998</v>
      </c>
      <c r="J15" s="3">
        <f t="shared" si="2"/>
        <v>4.2137000000000002</v>
      </c>
      <c r="K15" s="3">
        <f t="shared" si="2"/>
        <v>4.4026999999999994</v>
      </c>
      <c r="L15" s="3">
        <f t="shared" si="2"/>
        <v>4.7051999999999996</v>
      </c>
      <c r="M15" s="3">
        <f t="shared" si="2"/>
        <v>4.5066000000000006</v>
      </c>
      <c r="N15" s="3">
        <f t="shared" si="2"/>
        <v>4.6623000000000001</v>
      </c>
      <c r="O15" s="3">
        <f t="shared" si="2"/>
        <v>5.3404999999999996</v>
      </c>
      <c r="P15" s="3">
        <f t="shared" si="2"/>
        <v>5.4373000000000005</v>
      </c>
      <c r="Q15" s="3">
        <f t="shared" si="2"/>
        <v>5.3244999999999996</v>
      </c>
      <c r="R15" s="3">
        <f t="shared" si="2"/>
        <v>5.5273999999999992</v>
      </c>
      <c r="S15" s="3">
        <f t="shared" si="2"/>
        <v>5.5691000000000006</v>
      </c>
      <c r="T15" s="3">
        <f t="shared" si="2"/>
        <v>5.5202999999999998</v>
      </c>
      <c r="U15" s="3">
        <f t="shared" si="2"/>
        <v>5.3418000000000001</v>
      </c>
      <c r="V15" s="3">
        <f t="shared" si="2"/>
        <v>5.3758999999999997</v>
      </c>
      <c r="W15" s="3">
        <f t="shared" si="2"/>
        <v>5.6543000000000001</v>
      </c>
      <c r="X15" s="3">
        <f t="shared" si="2"/>
        <v>5.5916999999999994</v>
      </c>
      <c r="Y15" s="3">
        <f t="shared" si="2"/>
        <v>5.6592000000000002</v>
      </c>
      <c r="Z15" s="3">
        <f t="shared" si="2"/>
        <v>5.9163000000000006</v>
      </c>
      <c r="AA15" s="3">
        <f t="shared" si="2"/>
        <v>6.1849999999999996</v>
      </c>
      <c r="AB15" s="3">
        <f t="shared" si="2"/>
        <v>6.2886000000000006</v>
      </c>
      <c r="AC15" s="3">
        <f t="shared" si="2"/>
        <v>6.2012</v>
      </c>
      <c r="AD15" s="3">
        <f t="shared" si="2"/>
        <v>6.1053999999999995</v>
      </c>
      <c r="AE15" s="3">
        <f t="shared" si="2"/>
        <v>6.0748999999999995</v>
      </c>
      <c r="AF15" s="3">
        <f t="shared" si="2"/>
        <v>6.0261120000000004</v>
      </c>
      <c r="AG15" s="3">
        <f t="shared" si="2"/>
        <v>5.9138000000000002</v>
      </c>
      <c r="AH15" s="3">
        <f t="shared" si="2"/>
        <v>5.8369</v>
      </c>
      <c r="AI15" s="3">
        <f t="shared" si="2"/>
        <v>5.6921999999999997</v>
      </c>
    </row>
    <row r="16" spans="1:37" x14ac:dyDescent="0.25">
      <c r="A16" s="1" t="str">
        <f>A7</f>
        <v>Biomass</v>
      </c>
      <c r="B16" s="3">
        <f t="shared" si="2"/>
        <v>0.1</v>
      </c>
      <c r="C16" s="3">
        <f t="shared" si="2"/>
        <v>0.10180000000000002</v>
      </c>
      <c r="D16" s="3">
        <f t="shared" si="2"/>
        <v>0.13</v>
      </c>
      <c r="E16" s="3">
        <f t="shared" si="2"/>
        <v>0.15</v>
      </c>
      <c r="F16" s="3">
        <f t="shared" si="2"/>
        <v>0.19034999999999999</v>
      </c>
      <c r="G16" s="3">
        <f t="shared" si="2"/>
        <v>0.3029</v>
      </c>
      <c r="H16" s="3">
        <f t="shared" si="2"/>
        <v>0.48410000000000003</v>
      </c>
      <c r="I16" s="3">
        <f t="shared" si="2"/>
        <v>0.69415000000000004</v>
      </c>
      <c r="J16" s="3">
        <f t="shared" si="2"/>
        <v>0.99650000000000005</v>
      </c>
      <c r="K16" s="3">
        <f t="shared" si="2"/>
        <v>1.4958</v>
      </c>
      <c r="L16" s="3">
        <f t="shared" si="2"/>
        <v>1.5045500000000001</v>
      </c>
      <c r="M16" s="3">
        <f t="shared" si="2"/>
        <v>1.9579500000000001</v>
      </c>
      <c r="N16" s="3">
        <f t="shared" si="2"/>
        <v>2.7085500000000002</v>
      </c>
      <c r="O16" s="3">
        <f t="shared" si="2"/>
        <v>3.5870500000000001</v>
      </c>
      <c r="P16" s="3">
        <f t="shared" si="2"/>
        <v>4.4988999999999999</v>
      </c>
      <c r="Q16" s="3">
        <f t="shared" si="2"/>
        <v>4.8450499999999996</v>
      </c>
      <c r="R16" s="3">
        <f t="shared" si="2"/>
        <v>5.2862999999999998</v>
      </c>
      <c r="S16" s="3">
        <f t="shared" si="2"/>
        <v>5.4412500000000001</v>
      </c>
      <c r="T16" s="3">
        <f t="shared" si="2"/>
        <v>5.9663500000000003</v>
      </c>
      <c r="U16" s="3">
        <f t="shared" si="2"/>
        <v>7.5567199999999994</v>
      </c>
      <c r="V16" s="3">
        <f t="shared" si="2"/>
        <v>9.4400899999999996</v>
      </c>
      <c r="W16" s="3">
        <f t="shared" si="2"/>
        <v>10.8324</v>
      </c>
      <c r="X16" s="3">
        <f t="shared" si="2"/>
        <v>12.487</v>
      </c>
      <c r="Y16" s="3">
        <f t="shared" si="2"/>
        <v>17.090199999999999</v>
      </c>
      <c r="Z16" s="3">
        <f t="shared" si="2"/>
        <v>18.732599999999998</v>
      </c>
      <c r="AA16" s="3">
        <f t="shared" si="2"/>
        <v>19.395700000000001</v>
      </c>
      <c r="AB16" s="3">
        <f t="shared" si="2"/>
        <v>19.508599999999998</v>
      </c>
      <c r="AC16" s="3">
        <f t="shared" si="2"/>
        <v>19.3782</v>
      </c>
      <c r="AD16" s="3">
        <f t="shared" si="2"/>
        <v>19.1526</v>
      </c>
      <c r="AE16" s="3">
        <f t="shared" si="2"/>
        <v>19.562699999999996</v>
      </c>
      <c r="AF16" s="3">
        <f t="shared" si="2"/>
        <v>19.633800000000004</v>
      </c>
      <c r="AG16" s="3">
        <f t="shared" si="2"/>
        <v>19.070779999999999</v>
      </c>
      <c r="AH16" s="3">
        <f t="shared" si="2"/>
        <v>17.6158</v>
      </c>
      <c r="AI16" s="3">
        <f t="shared" si="2"/>
        <v>16.017499999999998</v>
      </c>
    </row>
    <row r="17" spans="1:40" x14ac:dyDescent="0.25">
      <c r="B17" s="3">
        <f t="shared" si="2"/>
        <v>34.948</v>
      </c>
      <c r="C17" s="3">
        <f t="shared" si="2"/>
        <v>45.523600000000002</v>
      </c>
      <c r="D17" s="3">
        <f t="shared" si="2"/>
        <v>45.792000000000002</v>
      </c>
      <c r="E17" s="3">
        <f t="shared" si="2"/>
        <v>45.247</v>
      </c>
      <c r="F17" s="3">
        <f t="shared" si="2"/>
        <v>48.274050000000003</v>
      </c>
      <c r="G17" s="3">
        <f t="shared" si="2"/>
        <v>41.5334</v>
      </c>
      <c r="H17" s="3">
        <f t="shared" si="2"/>
        <v>46.319499999999991</v>
      </c>
      <c r="I17" s="3">
        <f t="shared" si="2"/>
        <v>46.322750000000006</v>
      </c>
      <c r="J17" s="3">
        <f t="shared" si="2"/>
        <v>46.661099999999998</v>
      </c>
      <c r="K17" s="3">
        <f t="shared" si="2"/>
        <v>51.665300000000002</v>
      </c>
      <c r="L17" s="3">
        <f t="shared" si="2"/>
        <v>50.984049999999996</v>
      </c>
      <c r="M17" s="3">
        <f t="shared" si="2"/>
        <v>54.458349999999996</v>
      </c>
      <c r="N17" s="3">
        <f t="shared" si="2"/>
        <v>48.298450000000003</v>
      </c>
      <c r="O17" s="3">
        <f t="shared" si="2"/>
        <v>47.060750000000006</v>
      </c>
      <c r="P17" s="3">
        <f t="shared" si="2"/>
        <v>54.124499999999998</v>
      </c>
      <c r="Q17" s="3">
        <f t="shared" si="2"/>
        <v>48.583649999999992</v>
      </c>
      <c r="R17" s="3">
        <f t="shared" si="2"/>
        <v>50.781100000000009</v>
      </c>
      <c r="S17" s="3">
        <f t="shared" si="2"/>
        <v>47.898949999999999</v>
      </c>
      <c r="T17" s="3">
        <f t="shared" si="2"/>
        <v>58.163950000000007</v>
      </c>
      <c r="U17" s="3">
        <f t="shared" si="2"/>
        <v>69.255420000000001</v>
      </c>
      <c r="V17" s="3">
        <f t="shared" si="2"/>
        <v>76.964370000000002</v>
      </c>
      <c r="W17" s="3">
        <f t="shared" si="2"/>
        <v>82.961460000000002</v>
      </c>
      <c r="X17" s="3">
        <f t="shared" si="2"/>
        <v>92.222399999999993</v>
      </c>
      <c r="Y17" s="8">
        <f t="shared" si="2"/>
        <v>112.00839999999999</v>
      </c>
      <c r="Z17" s="8">
        <f t="shared" si="2"/>
        <v>120.679</v>
      </c>
      <c r="AA17" s="8">
        <f t="shared" si="2"/>
        <v>108.9041</v>
      </c>
      <c r="AB17" s="8">
        <f t="shared" si="2"/>
        <v>108.02200000000001</v>
      </c>
      <c r="AC17" s="8">
        <f t="shared" si="2"/>
        <v>103.8977</v>
      </c>
      <c r="AD17" s="8">
        <f t="shared" si="2"/>
        <v>114.41473999999999</v>
      </c>
      <c r="AE17" s="8">
        <f t="shared" si="2"/>
        <v>115.84699999999998</v>
      </c>
      <c r="AF17" s="8">
        <f t="shared" si="2"/>
        <v>116.91475732772005</v>
      </c>
      <c r="AG17" s="8">
        <f t="shared" si="2"/>
        <v>116.33898000000001</v>
      </c>
      <c r="AH17" s="8">
        <f t="shared" si="2"/>
        <v>100.46599999999999</v>
      </c>
      <c r="AI17" s="8">
        <f t="shared" si="2"/>
        <v>116.57859999999999</v>
      </c>
    </row>
    <row r="18" spans="1:40" x14ac:dyDescent="0.25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>
        <f t="shared" si="2"/>
        <v>62.682304091253847</v>
      </c>
      <c r="V18" s="3">
        <f t="shared" si="2"/>
        <v>68.897358221234796</v>
      </c>
      <c r="W18" s="3">
        <f t="shared" si="2"/>
        <v>81.558823841556205</v>
      </c>
      <c r="X18" s="3">
        <f t="shared" si="2"/>
        <v>93.336922494492285</v>
      </c>
      <c r="Y18" s="8">
        <f t="shared" si="2"/>
        <v>103.31123402677974</v>
      </c>
      <c r="Z18" s="8">
        <f t="shared" si="2"/>
        <v>107.55550573925574</v>
      </c>
      <c r="AA18" s="8">
        <f t="shared" si="2"/>
        <v>109.72457732099268</v>
      </c>
      <c r="AB18" s="8">
        <f t="shared" si="2"/>
        <v>110.52795774829184</v>
      </c>
      <c r="AC18" s="8">
        <f t="shared" si="2"/>
        <v>113.14332393432589</v>
      </c>
      <c r="AD18" s="8">
        <f t="shared" si="2"/>
        <v>112.61090861762122</v>
      </c>
      <c r="AE18" s="8">
        <f t="shared" si="2"/>
        <v>115.45320193972539</v>
      </c>
      <c r="AF18" s="8">
        <f t="shared" si="2"/>
        <v>118.35021908645601</v>
      </c>
      <c r="AG18" s="8">
        <f t="shared" si="2"/>
        <v>118.70248635095608</v>
      </c>
      <c r="AH18" s="8">
        <f t="shared" si="2"/>
        <v>120.60145338530262</v>
      </c>
      <c r="AI18" s="8">
        <f t="shared" si="2"/>
        <v>119.79121850572555</v>
      </c>
    </row>
    <row r="19" spans="1:40" x14ac:dyDescent="0.25">
      <c r="X19" s="3">
        <f t="shared" ref="X19:AF19" si="3">X11/1000</f>
        <v>89.865652799999992</v>
      </c>
      <c r="Y19" s="3">
        <f t="shared" si="3"/>
        <v>87.131589600000012</v>
      </c>
      <c r="Z19" s="3">
        <f t="shared" si="3"/>
        <v>84.963964799999999</v>
      </c>
      <c r="AA19" s="3">
        <f t="shared" si="3"/>
        <v>86.57610720000001</v>
      </c>
      <c r="AB19" s="3">
        <f t="shared" si="3"/>
        <v>85.792079999999999</v>
      </c>
      <c r="AC19" s="3">
        <f t="shared" si="3"/>
        <v>87.585865797408033</v>
      </c>
      <c r="AD19" s="3">
        <f t="shared" si="3"/>
        <v>87.619210463933285</v>
      </c>
      <c r="AE19" s="3">
        <f t="shared" si="3"/>
        <v>87.162078220150562</v>
      </c>
      <c r="AF19" s="3">
        <f t="shared" si="3"/>
        <v>82.048016952000012</v>
      </c>
      <c r="AG19" s="3"/>
      <c r="AH19" s="3"/>
      <c r="AI19" s="3"/>
    </row>
    <row r="20" spans="1:40" x14ac:dyDescent="0.25"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</row>
    <row r="21" spans="1:40" ht="13" x14ac:dyDescent="0.3">
      <c r="X21" s="9">
        <f t="shared" ref="X21:AH21" si="4">X9/X10</f>
        <v>0.27419761355749001</v>
      </c>
      <c r="Y21" s="9">
        <f t="shared" si="4"/>
        <v>0.31302270403052362</v>
      </c>
      <c r="Z21" s="9">
        <f t="shared" si="4"/>
        <v>0.33419642765027269</v>
      </c>
      <c r="AA21" s="9">
        <f t="shared" si="4"/>
        <v>0.33458755942704321</v>
      </c>
      <c r="AB21" s="9">
        <f t="shared" si="4"/>
        <v>0.34011741929498673</v>
      </c>
      <c r="AC21" s="9">
        <f t="shared" si="4"/>
        <v>0.34103490610862913</v>
      </c>
      <c r="AD21" s="9">
        <f t="shared" si="4"/>
        <v>0.3393009331816505</v>
      </c>
      <c r="AE21" s="9">
        <f t="shared" si="4"/>
        <v>0.34968929073837829</v>
      </c>
      <c r="AF21" s="9">
        <f t="shared" si="4"/>
        <v>0.38080698351433795</v>
      </c>
      <c r="AG21" s="9">
        <f t="shared" si="4"/>
        <v>0.35995635786153518</v>
      </c>
      <c r="AH21" s="9">
        <f t="shared" si="4"/>
        <v>0.37100911898515399</v>
      </c>
      <c r="AI21" s="9">
        <f>AI9/AI10</f>
        <v>0.38099474138161094</v>
      </c>
    </row>
    <row r="22" spans="1:40" ht="14.5" x14ac:dyDescent="0.35">
      <c r="AN22" s="10"/>
    </row>
    <row r="32" spans="1:40" ht="13" x14ac:dyDescent="0.3">
      <c r="A32" s="2"/>
      <c r="B32" s="2">
        <v>1990</v>
      </c>
      <c r="C32" s="2">
        <v>1991</v>
      </c>
      <c r="D32" s="2">
        <v>1992</v>
      </c>
      <c r="E32" s="2">
        <v>1993</v>
      </c>
      <c r="F32" s="2">
        <v>1994</v>
      </c>
      <c r="G32" s="2">
        <v>1995</v>
      </c>
      <c r="H32" s="2">
        <v>1996</v>
      </c>
      <c r="I32" s="2">
        <v>1997</v>
      </c>
      <c r="J32" s="2">
        <v>1998</v>
      </c>
      <c r="K32" s="2">
        <v>1999</v>
      </c>
      <c r="L32" s="2">
        <v>2000</v>
      </c>
      <c r="M32" s="2">
        <v>2001</v>
      </c>
      <c r="N32" s="2">
        <v>2002</v>
      </c>
      <c r="O32" s="2">
        <v>2003</v>
      </c>
      <c r="P32" s="2">
        <v>2004</v>
      </c>
      <c r="Q32" s="2">
        <v>2005</v>
      </c>
      <c r="R32" s="2">
        <v>2006</v>
      </c>
      <c r="S32" s="2">
        <v>2007</v>
      </c>
      <c r="T32" s="2">
        <v>2008</v>
      </c>
      <c r="U32" s="2">
        <v>2009</v>
      </c>
      <c r="V32" s="2">
        <v>2010</v>
      </c>
      <c r="W32" s="2">
        <v>2011</v>
      </c>
      <c r="X32" s="2">
        <v>2012</v>
      </c>
      <c r="Y32" s="2">
        <v>2013</v>
      </c>
      <c r="Z32" s="2">
        <v>2014</v>
      </c>
      <c r="AA32" s="2">
        <v>2015</v>
      </c>
      <c r="AB32" s="2">
        <v>2016</v>
      </c>
      <c r="AC32" s="2">
        <v>2017</v>
      </c>
      <c r="AD32" s="2">
        <v>2018</v>
      </c>
      <c r="AE32" s="2">
        <v>2019</v>
      </c>
      <c r="AF32" s="2">
        <v>2020</v>
      </c>
      <c r="AG32" s="2">
        <f>AF32+1</f>
        <v>2021</v>
      </c>
      <c r="AH32" s="2">
        <f>AG32+1</f>
        <v>2022</v>
      </c>
      <c r="AI32" s="2">
        <f>AH32+1</f>
        <v>2023</v>
      </c>
      <c r="AJ32" s="2">
        <f>AI32+1</f>
        <v>2024</v>
      </c>
    </row>
    <row r="33" spans="1:36" x14ac:dyDescent="0.25">
      <c r="A33" s="1" t="s">
        <v>17</v>
      </c>
      <c r="B33" s="11">
        <f>[1]FUELS!B17</f>
        <v>216600</v>
      </c>
      <c r="C33" s="11">
        <f>[1]FUELS!C17</f>
        <v>221816.5</v>
      </c>
      <c r="D33" s="11">
        <f>[1]FUELS!D17</f>
        <v>226254</v>
      </c>
      <c r="E33" s="11">
        <f>[1]FUELS!E17</f>
        <v>222802</v>
      </c>
      <c r="F33" s="11">
        <f>[1]FUELS!F17</f>
        <v>231812.69999999998</v>
      </c>
      <c r="G33" s="11">
        <f>[1]FUELS!G17</f>
        <v>241488.3</v>
      </c>
      <c r="H33" s="11">
        <f>[1]FUELS!H17</f>
        <v>244431.7</v>
      </c>
      <c r="I33" s="11">
        <f>[1]FUELS!I17</f>
        <v>251469.8</v>
      </c>
      <c r="J33" s="11">
        <f>[1]FUELS!J17</f>
        <v>259794.00000000003</v>
      </c>
      <c r="K33" s="11">
        <f>[1]FUELS!K17</f>
        <v>265659.2</v>
      </c>
      <c r="L33" s="11">
        <f>[1]FUELS!L17</f>
        <v>276642.3</v>
      </c>
      <c r="M33" s="11">
        <f>[1]FUELS!M17</f>
        <v>279008.59999999998</v>
      </c>
      <c r="N33" s="11">
        <f>[1]FUELS!N17</f>
        <v>285276.79999999999</v>
      </c>
      <c r="O33" s="11">
        <f>[1]FUELS!O17</f>
        <v>293883.90000000002</v>
      </c>
      <c r="P33" s="11">
        <f>[1]FUELS!P17</f>
        <v>303348.19999999995</v>
      </c>
      <c r="Q33" s="11">
        <f>[1]FUELS!Q17</f>
        <v>303697.90000000002</v>
      </c>
      <c r="R33" s="11">
        <f>[1]FUELS!R17</f>
        <v>314122.90000000008</v>
      </c>
      <c r="S33" s="11">
        <f>[1]FUELS!S17</f>
        <v>313887.80000000005</v>
      </c>
      <c r="T33" s="11">
        <f>[1]FUELS!T17</f>
        <v>319129.59999999998</v>
      </c>
      <c r="U33" s="11">
        <f>[1]FUELS!U17</f>
        <v>292642.60000000003</v>
      </c>
      <c r="V33" s="11">
        <f>[1]FUELS!V17</f>
        <v>302062.07999999996</v>
      </c>
      <c r="W33" s="11">
        <f>[1]FUELS!W17</f>
        <v>302580.45999999996</v>
      </c>
      <c r="X33" s="11">
        <f>[1]FUELS!X17</f>
        <v>299276.19999999995</v>
      </c>
      <c r="Y33" s="11">
        <f>[1]FUELS!Y17</f>
        <v>289803.90000000002</v>
      </c>
      <c r="Z33" s="11">
        <f>[1]FUELS!Z17</f>
        <v>279828.2</v>
      </c>
      <c r="AA33" s="11">
        <f>[1]FUELS!AA17</f>
        <v>282993.90000000002</v>
      </c>
      <c r="AB33" s="11">
        <f>[1]FUELS!AB17</f>
        <v>289768.2</v>
      </c>
      <c r="AC33" s="11">
        <f>[1]FUELS!AC17</f>
        <v>295829.99317200005</v>
      </c>
      <c r="AD33" s="11">
        <f>[1]FUELS!AD17</f>
        <v>289708.45972702</v>
      </c>
      <c r="AE33" s="11">
        <f>[1]FUELS!AE17</f>
        <v>293853.18719754001</v>
      </c>
      <c r="AF33" s="11">
        <f>[1]FUELS!AF17</f>
        <v>280531.01400000002</v>
      </c>
      <c r="AG33" s="11">
        <f>[1]FUELS!AG17</f>
        <v>289069.50605539995</v>
      </c>
      <c r="AH33" s="11">
        <f>[1]FUELS!AH17</f>
        <v>283969.71303982998</v>
      </c>
      <c r="AI33" s="11">
        <f>[1]FUELS!AI17</f>
        <v>264716.48662643903</v>
      </c>
      <c r="AJ33" s="11">
        <f>[1]FUELS!AJ17</f>
        <v>270963.1241096119</v>
      </c>
    </row>
    <row r="34" spans="1:36" ht="13" x14ac:dyDescent="0.3">
      <c r="A34" s="12" t="s">
        <v>18</v>
      </c>
      <c r="B34" s="13">
        <f>'[2]Graf&amp;Tab'!B7</f>
        <v>148134.10999999999</v>
      </c>
      <c r="C34" s="13">
        <f>'[2]Graf&amp;Tab'!C7</f>
        <v>151968.82599999997</v>
      </c>
      <c r="D34" s="13">
        <f>'[2]Graf&amp;Tab'!D7</f>
        <v>151039.59299999999</v>
      </c>
      <c r="E34" s="13">
        <f>'[2]Graf&amp;Tab'!E7</f>
        <v>150304.01799999998</v>
      </c>
      <c r="F34" s="13">
        <f>'[2]Graf&amp;Tab'!F7</f>
        <v>148493.02900000001</v>
      </c>
      <c r="G34" s="13">
        <f>'[2]Graf&amp;Tab'!G7</f>
        <v>161190.85900000003</v>
      </c>
      <c r="H34" s="13">
        <f>'[2]Graf&amp;Tab'!H7</f>
        <v>161269.92100000003</v>
      </c>
      <c r="I34" s="13">
        <f>'[2]Graf&amp;Tab'!I7</f>
        <v>163633.53599999999</v>
      </c>
      <c r="J34" s="13">
        <f>'[2]Graf&amp;Tab'!J7</f>
        <v>168343.815</v>
      </c>
      <c r="K34" s="13">
        <f>'[2]Graf&amp;Tab'!K7</f>
        <v>171161.46599999999</v>
      </c>
      <c r="L34" s="13">
        <f>'[2]Graf&amp;Tab'!L7</f>
        <v>174539.79500000001</v>
      </c>
      <c r="M34" s="13">
        <f>'[2]Graf&amp;Tab'!M7</f>
        <v>174882.50900000002</v>
      </c>
      <c r="N34" s="13">
        <f>'[2]Graf&amp;Tab'!N7</f>
        <v>176116.636</v>
      </c>
      <c r="O34" s="13">
        <f>'[2]Graf&amp;Tab'!O7</f>
        <v>184718.217</v>
      </c>
      <c r="P34" s="13">
        <f>'[2]Graf&amp;Tab'!P7</f>
        <v>185971.11700000003</v>
      </c>
      <c r="Q34" s="13">
        <f>'[2]Graf&amp;Tab'!Q7</f>
        <v>189445.04300000001</v>
      </c>
      <c r="R34" s="13">
        <f>'[2]Graf&amp;Tab'!R7</f>
        <v>187956.21599999999</v>
      </c>
      <c r="S34" s="13">
        <f>'[2]Graf&amp;Tab'!S7</f>
        <v>187607.45500000002</v>
      </c>
      <c r="T34" s="13">
        <f>'[2]Graf&amp;Tab'!T7</f>
        <v>185028.87700000001</v>
      </c>
      <c r="U34" s="13">
        <f>'[2]Graf&amp;Tab'!U7</f>
        <v>172571.84399999998</v>
      </c>
      <c r="V34" s="13">
        <f>'[2]Graf&amp;Tab'!V7</f>
        <v>176844.50399999999</v>
      </c>
      <c r="W34" s="13">
        <f>'[2]Graf&amp;Tab'!W7</f>
        <v>171191.76300000001</v>
      </c>
      <c r="X34" s="13">
        <f>'[2]Graf&amp;Tab'!X7</f>
        <v>164440.98499999999</v>
      </c>
      <c r="Y34" s="13">
        <f>'[2]Graf&amp;Tab'!Y7</f>
        <v>158391.15499999997</v>
      </c>
      <c r="Z34" s="13">
        <f>'[2]Graf&amp;Tab'!Z7</f>
        <v>149845.85400000002</v>
      </c>
      <c r="AA34" s="13">
        <f>'[2]Graf&amp;Tab'!AA7</f>
        <v>155729.61900000004</v>
      </c>
      <c r="AB34" s="13">
        <f>'[2]Graf&amp;Tab'!AB7</f>
        <v>154277.54999999999</v>
      </c>
      <c r="AC34" s="13">
        <f>'[2]Graf&amp;Tab'!AC7</f>
        <v>159512.65600000002</v>
      </c>
      <c r="AD34" s="13">
        <f>'[2]Graf&amp;Tab'!AD7</f>
        <v>156989.62299999999</v>
      </c>
      <c r="AE34" s="13">
        <f>'[2]Graf&amp;Tab'!AE7</f>
        <v>155432.66800000003</v>
      </c>
      <c r="AF34" s="13">
        <f>'[2]Graf&amp;Tab'!AF7</f>
        <v>141595.41799999998</v>
      </c>
      <c r="AG34" s="13">
        <f>'[2]Graf&amp;Tab'!AG7</f>
        <v>154063.70699999999</v>
      </c>
      <c r="AH34" s="13">
        <f>'[2]Graf&amp;Tab'!AH7</f>
        <v>148064.67199999999</v>
      </c>
      <c r="AI34" s="11">
        <f>'[2]Graf&amp;Tab'!AI7</f>
        <v>142164.29800000001</v>
      </c>
      <c r="AJ34" s="11">
        <f>'[2]Graf&amp;Tab'!AJ7</f>
        <v>140982.149</v>
      </c>
    </row>
    <row r="35" spans="1:36" x14ac:dyDescent="0.25">
      <c r="B35" s="14">
        <f t="shared" ref="B35:AI35" si="5">B33/B34</f>
        <v>1.4621885533318424</v>
      </c>
      <c r="C35" s="14">
        <f t="shared" si="5"/>
        <v>1.4596184351651176</v>
      </c>
      <c r="D35" s="14">
        <f t="shared" si="5"/>
        <v>1.4979780831374461</v>
      </c>
      <c r="E35" s="14">
        <f t="shared" si="5"/>
        <v>1.4823422751080415</v>
      </c>
      <c r="F35" s="14">
        <f t="shared" si="5"/>
        <v>1.5611015652458673</v>
      </c>
      <c r="G35" s="14">
        <f t="shared" si="5"/>
        <v>1.4981513312736918</v>
      </c>
      <c r="H35" s="14">
        <f t="shared" si="5"/>
        <v>1.5156682565746402</v>
      </c>
      <c r="I35" s="14">
        <f t="shared" si="5"/>
        <v>1.5367864445586508</v>
      </c>
      <c r="J35" s="14">
        <f t="shared" si="5"/>
        <v>1.5432345999762451</v>
      </c>
      <c r="K35" s="14">
        <f t="shared" si="5"/>
        <v>1.5520970123029914</v>
      </c>
      <c r="L35" s="14">
        <f t="shared" si="5"/>
        <v>1.5849812359410642</v>
      </c>
      <c r="M35" s="14">
        <f t="shared" si="5"/>
        <v>1.5954059762488879</v>
      </c>
      <c r="N35" s="14">
        <f t="shared" si="5"/>
        <v>1.6198174487048458</v>
      </c>
      <c r="O35" s="14">
        <f t="shared" si="5"/>
        <v>1.5909849324714953</v>
      </c>
      <c r="P35" s="14">
        <f t="shared" si="5"/>
        <v>1.631157595294757</v>
      </c>
      <c r="Q35" s="14">
        <f t="shared" si="5"/>
        <v>1.6030923543351832</v>
      </c>
      <c r="R35" s="14">
        <f t="shared" si="5"/>
        <v>1.6712557141499385</v>
      </c>
      <c r="S35" s="14">
        <f t="shared" si="5"/>
        <v>1.6731094188128079</v>
      </c>
      <c r="T35" s="14">
        <f t="shared" si="5"/>
        <v>1.7247556444932646</v>
      </c>
      <c r="U35" s="14">
        <f t="shared" si="5"/>
        <v>1.6957725734216531</v>
      </c>
      <c r="V35" s="14">
        <f t="shared" si="5"/>
        <v>1.7080659741622504</v>
      </c>
      <c r="W35" s="14">
        <f t="shared" si="5"/>
        <v>1.7674942689853597</v>
      </c>
      <c r="X35" s="14">
        <f t="shared" si="5"/>
        <v>1.8199611246551459</v>
      </c>
      <c r="Y35" s="14">
        <f t="shared" si="5"/>
        <v>1.8296722440088278</v>
      </c>
      <c r="Z35" s="14">
        <f t="shared" si="5"/>
        <v>1.8674403897754821</v>
      </c>
      <c r="AA35" s="14">
        <f t="shared" si="5"/>
        <v>1.8172130762099916</v>
      </c>
      <c r="AB35" s="14">
        <f t="shared" si="5"/>
        <v>1.8782266117137589</v>
      </c>
      <c r="AC35" s="14">
        <f t="shared" si="5"/>
        <v>1.8545863418636828</v>
      </c>
      <c r="AD35" s="14">
        <f t="shared" si="5"/>
        <v>1.845398786179772</v>
      </c>
      <c r="AE35" s="15">
        <f t="shared" si="5"/>
        <v>1.8905497214880205</v>
      </c>
      <c r="AF35" s="15">
        <f t="shared" si="5"/>
        <v>1.9812153384793856</v>
      </c>
      <c r="AG35" s="15">
        <f t="shared" si="5"/>
        <v>1.876298524060569</v>
      </c>
      <c r="AH35" s="15">
        <f t="shared" si="5"/>
        <v>1.9178762172237143</v>
      </c>
      <c r="AI35" s="15">
        <f t="shared" si="5"/>
        <v>1.8620461701744486</v>
      </c>
      <c r="AJ35" s="15">
        <f>AJ33/AJ34</f>
        <v>1.9219676110172779</v>
      </c>
    </row>
    <row r="36" spans="1:36" x14ac:dyDescent="0.25">
      <c r="A36" s="1" t="s">
        <v>19</v>
      </c>
      <c r="B36" s="1">
        <v>100</v>
      </c>
      <c r="C36" s="1">
        <f t="shared" ref="C36:AI36" si="6">C33/$B$33*100</f>
        <v>102.40835641735919</v>
      </c>
      <c r="D36" s="1">
        <f t="shared" si="6"/>
        <v>104.45706371191135</v>
      </c>
      <c r="E36" s="1">
        <f t="shared" si="6"/>
        <v>102.86334256694367</v>
      </c>
      <c r="F36" s="1">
        <f t="shared" si="6"/>
        <v>107.02340720221606</v>
      </c>
      <c r="G36" s="1">
        <f t="shared" si="6"/>
        <v>111.4904432132964</v>
      </c>
      <c r="H36" s="1">
        <f t="shared" si="6"/>
        <v>112.84935364727609</v>
      </c>
      <c r="I36" s="1">
        <f t="shared" si="6"/>
        <v>116.09870729455216</v>
      </c>
      <c r="J36" s="1">
        <f t="shared" si="6"/>
        <v>119.94182825484765</v>
      </c>
      <c r="K36" s="1">
        <f t="shared" si="6"/>
        <v>122.64967682363806</v>
      </c>
      <c r="L36" s="1">
        <f t="shared" si="6"/>
        <v>127.72036011080333</v>
      </c>
      <c r="M36" s="1">
        <f t="shared" si="6"/>
        <v>128.81283471837489</v>
      </c>
      <c r="N36" s="1">
        <f t="shared" si="6"/>
        <v>131.70674053554941</v>
      </c>
      <c r="O36" s="1">
        <f t="shared" si="6"/>
        <v>135.68047091412743</v>
      </c>
      <c r="P36" s="1">
        <f t="shared" si="6"/>
        <v>140.04995383194827</v>
      </c>
      <c r="Q36" s="1">
        <f t="shared" si="6"/>
        <v>140.21140350877195</v>
      </c>
      <c r="R36" s="1">
        <f t="shared" si="6"/>
        <v>145.02442289935368</v>
      </c>
      <c r="S36" s="1">
        <f t="shared" si="6"/>
        <v>144.91588180978766</v>
      </c>
      <c r="T36" s="1">
        <f t="shared" si="6"/>
        <v>147.33591874422899</v>
      </c>
      <c r="U36" s="1">
        <f t="shared" si="6"/>
        <v>135.10738688827334</v>
      </c>
      <c r="V36" s="1">
        <f t="shared" si="6"/>
        <v>139.45617728531855</v>
      </c>
      <c r="W36" s="1">
        <f t="shared" si="6"/>
        <v>139.69550323176361</v>
      </c>
      <c r="X36" s="1">
        <f t="shared" si="6"/>
        <v>138.16999076638962</v>
      </c>
      <c r="Y36" s="1">
        <f t="shared" si="6"/>
        <v>133.79681440443215</v>
      </c>
      <c r="Z36" s="1">
        <f t="shared" si="6"/>
        <v>129.19122807017544</v>
      </c>
      <c r="AA36" s="1">
        <f t="shared" si="6"/>
        <v>130.6527700831025</v>
      </c>
      <c r="AB36" s="1">
        <f t="shared" si="6"/>
        <v>133.78033240997232</v>
      </c>
      <c r="AC36" s="1">
        <f t="shared" si="6"/>
        <v>136.5789442160665</v>
      </c>
      <c r="AD36" s="1">
        <f t="shared" si="6"/>
        <v>133.75275148985227</v>
      </c>
      <c r="AE36" s="1">
        <f t="shared" si="6"/>
        <v>135.66629141160666</v>
      </c>
      <c r="AF36" s="1">
        <f t="shared" si="6"/>
        <v>129.51570360110804</v>
      </c>
      <c r="AG36" s="1">
        <f t="shared" si="6"/>
        <v>133.45775902834717</v>
      </c>
      <c r="AH36" s="1">
        <f t="shared" si="6"/>
        <v>131.10328395190675</v>
      </c>
      <c r="AI36" s="1">
        <f t="shared" si="6"/>
        <v>122.21444442587213</v>
      </c>
      <c r="AJ36" s="1">
        <f>AJ33/$B$33*100</f>
        <v>125.09839524912832</v>
      </c>
    </row>
    <row r="37" spans="1:36" ht="13" x14ac:dyDescent="0.3">
      <c r="A37" s="12" t="s">
        <v>20</v>
      </c>
      <c r="B37" s="1">
        <v>100</v>
      </c>
      <c r="C37" s="1">
        <f t="shared" ref="C37:AI37" si="7">C34/$B$34*100</f>
        <v>102.58867859671213</v>
      </c>
      <c r="D37" s="1">
        <f t="shared" si="7"/>
        <v>101.96138688111741</v>
      </c>
      <c r="E37" s="1">
        <f t="shared" si="7"/>
        <v>101.46482670331633</v>
      </c>
      <c r="F37" s="1">
        <f t="shared" si="7"/>
        <v>100.24229328410587</v>
      </c>
      <c r="G37" s="1">
        <f t="shared" si="7"/>
        <v>108.81414078094507</v>
      </c>
      <c r="H37" s="1">
        <f t="shared" si="7"/>
        <v>108.86751268833359</v>
      </c>
      <c r="I37" s="1">
        <f t="shared" si="7"/>
        <v>110.463104007578</v>
      </c>
      <c r="J37" s="1">
        <f t="shared" si="7"/>
        <v>113.64284363675591</v>
      </c>
      <c r="K37" s="1">
        <f t="shared" si="7"/>
        <v>115.54493829949091</v>
      </c>
      <c r="L37" s="1">
        <f t="shared" si="7"/>
        <v>117.8255264773252</v>
      </c>
      <c r="M37" s="1">
        <f t="shared" si="7"/>
        <v>118.05688034983976</v>
      </c>
      <c r="N37" s="1">
        <f t="shared" si="7"/>
        <v>118.88999501870299</v>
      </c>
      <c r="O37" s="1">
        <f t="shared" si="7"/>
        <v>124.69661241425085</v>
      </c>
      <c r="P37" s="1">
        <f t="shared" si="7"/>
        <v>125.54240005897361</v>
      </c>
      <c r="Q37" s="1">
        <f t="shared" si="7"/>
        <v>127.88752232689691</v>
      </c>
      <c r="R37" s="1">
        <f t="shared" si="7"/>
        <v>126.88246886554353</v>
      </c>
      <c r="S37" s="1">
        <f t="shared" si="7"/>
        <v>126.64703288121825</v>
      </c>
      <c r="T37" s="1">
        <f t="shared" si="7"/>
        <v>124.90632778635525</v>
      </c>
      <c r="U37" s="1">
        <f t="shared" si="7"/>
        <v>116.49703366766776</v>
      </c>
      <c r="V37" s="1">
        <f t="shared" si="7"/>
        <v>119.38135247850748</v>
      </c>
      <c r="W37" s="1">
        <f t="shared" si="7"/>
        <v>115.56539071251046</v>
      </c>
      <c r="X37" s="1">
        <f t="shared" si="7"/>
        <v>111.00818373297008</v>
      </c>
      <c r="Y37" s="1">
        <f t="shared" si="7"/>
        <v>106.9241614912325</v>
      </c>
      <c r="Z37" s="1">
        <f t="shared" si="7"/>
        <v>101.15553669576846</v>
      </c>
      <c r="AA37" s="1">
        <f t="shared" si="7"/>
        <v>105.12745443976411</v>
      </c>
      <c r="AB37" s="1">
        <f t="shared" si="7"/>
        <v>104.14721497972343</v>
      </c>
      <c r="AC37" s="1">
        <f t="shared" si="7"/>
        <v>107.6812464057063</v>
      </c>
      <c r="AD37" s="1">
        <f t="shared" si="7"/>
        <v>105.97803773891106</v>
      </c>
      <c r="AE37" s="1">
        <f t="shared" si="7"/>
        <v>104.92699351958848</v>
      </c>
      <c r="AF37" s="1">
        <f t="shared" si="7"/>
        <v>95.585964637044086</v>
      </c>
      <c r="AG37" s="1">
        <f t="shared" si="7"/>
        <v>104.00285727574831</v>
      </c>
      <c r="AH37" s="1">
        <f t="shared" si="7"/>
        <v>99.953124908233491</v>
      </c>
      <c r="AI37" s="1">
        <f t="shared" si="7"/>
        <v>95.969995026803772</v>
      </c>
      <c r="AJ37" s="1">
        <f>AJ34/$B$34*100</f>
        <v>95.171968832836697</v>
      </c>
    </row>
    <row r="38" spans="1:36" x14ac:dyDescent="0.25">
      <c r="A38" s="1" t="s">
        <v>21</v>
      </c>
    </row>
    <row r="39" spans="1:36" x14ac:dyDescent="0.25">
      <c r="A39" s="1" t="s">
        <v>22</v>
      </c>
      <c r="B39" s="16">
        <f t="shared" ref="B39:AJ39" si="8">B36-B37</f>
        <v>0</v>
      </c>
      <c r="C39" s="16">
        <f t="shared" si="8"/>
        <v>-0.1803221793529417</v>
      </c>
      <c r="D39" s="16">
        <f t="shared" si="8"/>
        <v>2.4956768307939399</v>
      </c>
      <c r="E39" s="16">
        <f t="shared" si="8"/>
        <v>1.3985158636273383</v>
      </c>
      <c r="F39" s="16">
        <f t="shared" si="8"/>
        <v>6.7811139181101936</v>
      </c>
      <c r="G39" s="16">
        <f t="shared" si="8"/>
        <v>2.6763024323513349</v>
      </c>
      <c r="H39" s="16">
        <f t="shared" si="8"/>
        <v>3.9818409589424988</v>
      </c>
      <c r="I39" s="16">
        <f t="shared" si="8"/>
        <v>5.6356032869741597</v>
      </c>
      <c r="J39" s="16">
        <f t="shared" si="8"/>
        <v>6.2989846180917368</v>
      </c>
      <c r="K39" s="16">
        <f t="shared" si="8"/>
        <v>7.1047385241471517</v>
      </c>
      <c r="L39" s="16">
        <f t="shared" si="8"/>
        <v>9.8948336334781288</v>
      </c>
      <c r="M39" s="16">
        <f t="shared" si="8"/>
        <v>10.755954368535129</v>
      </c>
      <c r="N39" s="16">
        <f t="shared" si="8"/>
        <v>12.816745516846424</v>
      </c>
      <c r="O39" s="16">
        <f t="shared" si="8"/>
        <v>10.983858499876575</v>
      </c>
      <c r="P39" s="16">
        <f t="shared" si="8"/>
        <v>14.50755377297466</v>
      </c>
      <c r="Q39" s="16">
        <f t="shared" si="8"/>
        <v>12.323881181875038</v>
      </c>
      <c r="R39" s="16">
        <f t="shared" si="8"/>
        <v>18.141954033810151</v>
      </c>
      <c r="S39" s="16">
        <f t="shared" si="8"/>
        <v>18.268848928569412</v>
      </c>
      <c r="T39" s="16">
        <f t="shared" si="8"/>
        <v>22.429590957873742</v>
      </c>
      <c r="U39" s="16">
        <f t="shared" si="8"/>
        <v>18.610353220605575</v>
      </c>
      <c r="V39" s="16">
        <f t="shared" si="8"/>
        <v>20.074824806811066</v>
      </c>
      <c r="W39" s="16">
        <f t="shared" si="8"/>
        <v>24.130112519253146</v>
      </c>
      <c r="X39" s="16">
        <f t="shared" si="8"/>
        <v>27.161807033419535</v>
      </c>
      <c r="Y39" s="16">
        <f t="shared" si="8"/>
        <v>26.872652913199659</v>
      </c>
      <c r="Z39" s="16">
        <f t="shared" si="8"/>
        <v>28.03569137440698</v>
      </c>
      <c r="AA39" s="16">
        <f t="shared" si="8"/>
        <v>25.525315643338388</v>
      </c>
      <c r="AB39" s="16">
        <f t="shared" si="8"/>
        <v>29.633117430248888</v>
      </c>
      <c r="AC39" s="16">
        <f t="shared" si="8"/>
        <v>28.897697810360199</v>
      </c>
      <c r="AD39" s="16">
        <f t="shared" si="8"/>
        <v>27.774713750941217</v>
      </c>
      <c r="AE39" s="16">
        <f t="shared" si="8"/>
        <v>30.739297892018186</v>
      </c>
      <c r="AF39" s="16">
        <f t="shared" si="8"/>
        <v>33.929738964063958</v>
      </c>
      <c r="AG39" s="16">
        <f t="shared" si="8"/>
        <v>29.454901752598857</v>
      </c>
      <c r="AH39" s="16">
        <f t="shared" si="8"/>
        <v>31.150159043673256</v>
      </c>
      <c r="AI39" s="16">
        <f t="shared" si="8"/>
        <v>26.244449399068358</v>
      </c>
      <c r="AJ39" s="16">
        <f t="shared" si="8"/>
        <v>29.926426416291619</v>
      </c>
    </row>
    <row r="55" spans="36:36" s="2" customFormat="1" ht="13" x14ac:dyDescent="0.3">
      <c r="AJ55" s="5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A4B1E-8D72-4A32-8036-6F971CB4A265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Graf</vt:lpstr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Caputo Antonio</dc:creator>
  <cp:lastModifiedBy>Palomba Francesca</cp:lastModifiedBy>
  <dcterms:created xsi:type="dcterms:W3CDTF">2025-12-17T14:59:47Z</dcterms:created>
  <dcterms:modified xsi:type="dcterms:W3CDTF">2025-12-17T15:39:41Z</dcterms:modified>
</cp:coreProperties>
</file>