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uele.peschi\Dati\Annuario\2025\"/>
    </mc:Choice>
  </mc:AlternateContent>
  <xr:revisionPtr revIDLastSave="0" documentId="13_ncr:1_{C612DD84-7E79-4F31-B132-037EE8D82A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a 1" sheetId="5" r:id="rId1"/>
    <sheet name="Metadat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7" i="5" l="1"/>
  <c r="AT27" i="5"/>
  <c r="AS28" i="5"/>
  <c r="AT28" i="5"/>
  <c r="AS29" i="5"/>
  <c r="AT29" i="5"/>
  <c r="AS30" i="5"/>
  <c r="AT30" i="5"/>
  <c r="AS31" i="5"/>
  <c r="AT31" i="5"/>
  <c r="AS32" i="5"/>
  <c r="AT32" i="5"/>
  <c r="AS33" i="5"/>
  <c r="AT33" i="5"/>
  <c r="AS34" i="5"/>
  <c r="AT34" i="5"/>
  <c r="AS35" i="5"/>
  <c r="AT35" i="5"/>
  <c r="AS36" i="5"/>
  <c r="AT36" i="5"/>
  <c r="AS37" i="5"/>
  <c r="AT37" i="5"/>
  <c r="AR27" i="5"/>
  <c r="AR28" i="5"/>
  <c r="AR29" i="5"/>
  <c r="AR30" i="5"/>
  <c r="AR31" i="5"/>
  <c r="AR32" i="5"/>
  <c r="AR33" i="5"/>
  <c r="AR34" i="5"/>
  <c r="AR35" i="5"/>
  <c r="AR36" i="5"/>
  <c r="AR37" i="5"/>
  <c r="AQ27" i="5"/>
  <c r="AQ28" i="5"/>
  <c r="AQ29" i="5"/>
  <c r="AQ30" i="5"/>
  <c r="AQ31" i="5"/>
  <c r="AQ32" i="5"/>
  <c r="AQ33" i="5"/>
  <c r="AQ34" i="5"/>
  <c r="AQ35" i="5"/>
  <c r="AQ36" i="5"/>
  <c r="AQ37" i="5"/>
  <c r="BC4" i="5"/>
  <c r="AS4" i="5"/>
  <c r="AT4" i="5"/>
  <c r="AU4" i="5"/>
  <c r="AV4" i="5"/>
  <c r="AW4" i="5"/>
  <c r="AX4" i="5"/>
  <c r="AY4" i="5"/>
  <c r="AZ4" i="5"/>
  <c r="BA4" i="5"/>
  <c r="BB4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C16" i="5" l="1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N26" i="5" s="1"/>
  <c r="AI4" i="5"/>
  <c r="AJ4" i="5"/>
  <c r="AK4" i="5"/>
  <c r="AL4" i="5"/>
  <c r="AM4" i="5"/>
  <c r="AN4" i="5"/>
  <c r="AO4" i="5"/>
  <c r="AP4" i="5"/>
  <c r="AQ4" i="5"/>
  <c r="AR4" i="5"/>
  <c r="B4" i="5"/>
  <c r="B17" i="5"/>
  <c r="B16" i="5"/>
  <c r="AN29" i="5"/>
  <c r="AP29" i="5"/>
  <c r="AN27" i="5"/>
  <c r="AP27" i="5"/>
  <c r="AP28" i="5"/>
  <c r="AP30" i="5"/>
  <c r="AP31" i="5"/>
  <c r="AP32" i="5"/>
  <c r="AP33" i="5"/>
  <c r="AP34" i="5"/>
  <c r="AP35" i="5"/>
  <c r="AP36" i="5"/>
  <c r="AP37" i="5"/>
  <c r="AO28" i="5"/>
  <c r="AO30" i="5"/>
  <c r="AO31" i="5"/>
  <c r="AO32" i="5"/>
  <c r="AO33" i="5"/>
  <c r="AO34" i="5"/>
  <c r="AO35" i="5"/>
  <c r="AO36" i="5"/>
  <c r="AO37" i="5"/>
  <c r="AI18" i="5"/>
  <c r="AJ18" i="5"/>
  <c r="AK18" i="5"/>
  <c r="AL18" i="5"/>
  <c r="AN28" i="5"/>
  <c r="AN30" i="5"/>
  <c r="AN31" i="5"/>
  <c r="AN32" i="5"/>
  <c r="AN33" i="5"/>
  <c r="AN34" i="5"/>
  <c r="AN35" i="5"/>
  <c r="AN36" i="5"/>
  <c r="AN3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B18" i="5"/>
  <c r="AT39" i="5" l="1"/>
  <c r="AQ39" i="5"/>
  <c r="AS39" i="5"/>
  <c r="AR39" i="5"/>
  <c r="AS40" i="5"/>
  <c r="AR40" i="5"/>
  <c r="AQ40" i="5"/>
  <c r="AT40" i="5"/>
  <c r="AT26" i="5"/>
  <c r="AS26" i="5"/>
  <c r="AQ26" i="5"/>
  <c r="AR26" i="5"/>
  <c r="AO38" i="5"/>
  <c r="AT38" i="5"/>
  <c r="AR38" i="5"/>
  <c r="AS38" i="5"/>
  <c r="AQ38" i="5"/>
  <c r="AP26" i="5"/>
  <c r="AO26" i="5"/>
  <c r="AO29" i="5"/>
  <c r="AO27" i="5"/>
  <c r="AO40" i="5"/>
  <c r="AP39" i="5"/>
  <c r="AP40" i="5"/>
  <c r="AP38" i="5"/>
  <c r="AO39" i="5"/>
  <c r="AN39" i="5"/>
  <c r="AN38" i="5"/>
  <c r="AN40" i="5"/>
</calcChain>
</file>

<file path=xl/sharedStrings.xml><?xml version="1.0" encoding="utf-8"?>
<sst xmlns="http://schemas.openxmlformats.org/spreadsheetml/2006/main" count="39" uniqueCount="24">
  <si>
    <t>Titolo:</t>
  </si>
  <si>
    <t>Fonte:</t>
  </si>
  <si>
    <t>ISPRA</t>
  </si>
  <si>
    <t>Legenda:</t>
  </si>
  <si>
    <t>Note:</t>
  </si>
  <si>
    <t>Tabella 1: Proiezioni delle emissioni di gas serra, per settore, nello scenario a politiche correnti</t>
  </si>
  <si>
    <t>1. Settore energetico</t>
  </si>
  <si>
    <t>2. Processi industriali</t>
  </si>
  <si>
    <t xml:space="preserve">3. Agricoltura </t>
  </si>
  <si>
    <t>5. Rifiuti</t>
  </si>
  <si>
    <t>TOTALE escluso LULUCF</t>
  </si>
  <si>
    <t>TOTALE incluso LULUCF</t>
  </si>
  <si>
    <t xml:space="preserve">   1.A.1. Industrie energetiche </t>
  </si>
  <si>
    <t xml:space="preserve">   1.A.2. Industrie manifatturiere e costruzioni</t>
  </si>
  <si>
    <t xml:space="preserve">   1.A.3. Transporti</t>
  </si>
  <si>
    <t xml:space="preserve">   1.A.4. Civile</t>
  </si>
  <si>
    <t xml:space="preserve">   1.A.5. Altro</t>
  </si>
  <si>
    <t xml:space="preserve">   1.B. Emissioni fuggitive da combustibili</t>
  </si>
  <si>
    <t>4. Uso del suolo, Cambio di Uso del Suolo e Foreste (LULUCF)</t>
  </si>
  <si>
    <t>Riduzione VS 1990</t>
  </si>
  <si>
    <t>Totale non-energy</t>
  </si>
  <si>
    <r>
      <t>Indirect CO</t>
    </r>
    <r>
      <rPr>
        <vertAlign val="subscript"/>
        <sz val="10"/>
        <rFont val="Arial"/>
        <family val="2"/>
      </rPr>
      <t>2</t>
    </r>
  </si>
  <si>
    <r>
      <t>Mt 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eq</t>
    </r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</si>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</sst>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2" borderId="2" applyNumberFormat="0" applyAlignment="0" applyProtection="0"/>
    <xf numFmtId="0" fontId="4" fillId="3" borderId="2" applyNumberFormat="0" applyAlignment="0" applyProtection="0"/>
    <xf numFmtId="9" fontId="5" fillId="0" borderId="0" applyFont="0" applyFill="0" applyBorder="0" applyAlignment="0" applyProtection="0"/>
    <xf numFmtId="0" fontId="6" fillId="0" borderId="0"/>
    <xf numFmtId="0" fontId="2" fillId="0" borderId="0" applyNumberFormat="0" applyFont="0" applyFill="0" applyBorder="0" applyProtection="0">
      <alignment horizontal="left" vertical="center" indent="5"/>
    </xf>
    <xf numFmtId="0" fontId="2" fillId="0" borderId="0" applyNumberFormat="0" applyFont="0" applyFill="0" applyBorder="0" applyProtection="0">
      <alignment horizontal="left" vertical="center" indent="2"/>
    </xf>
    <xf numFmtId="0" fontId="2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1" fillId="4" borderId="0" xfId="0" applyFont="1" applyFill="1" applyAlignment="1">
      <alignment wrapText="1"/>
    </xf>
    <xf numFmtId="0" fontId="1" fillId="4" borderId="0" xfId="0" applyFont="1" applyFill="1"/>
    <xf numFmtId="1" fontId="8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9" fontId="1" fillId="4" borderId="1" xfId="3" applyFont="1" applyFill="1" applyBorder="1" applyAlignment="1">
      <alignment horizontal="center" vertical="center"/>
    </xf>
    <xf numFmtId="0" fontId="2" fillId="4" borderId="1" xfId="2" applyFont="1" applyFill="1" applyBorder="1" applyAlignment="1">
      <alignment wrapText="1"/>
    </xf>
    <xf numFmtId="0" fontId="2" fillId="4" borderId="1" xfId="1" applyFont="1" applyFill="1" applyBorder="1" applyAlignment="1">
      <alignment wrapText="1"/>
    </xf>
    <xf numFmtId="0" fontId="9" fillId="4" borderId="1" xfId="1" applyFont="1" applyFill="1" applyBorder="1" applyAlignment="1">
      <alignment wrapText="1"/>
    </xf>
    <xf numFmtId="9" fontId="8" fillId="4" borderId="1" xfId="3" applyFont="1" applyFill="1" applyBorder="1" applyAlignment="1">
      <alignment horizontal="center" vertical="center"/>
    </xf>
    <xf numFmtId="0" fontId="9" fillId="4" borderId="1" xfId="2" applyFont="1" applyFill="1" applyBorder="1" applyAlignment="1">
      <alignment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2" fillId="5" borderId="1" xfId="4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/>
    </xf>
    <xf numFmtId="1" fontId="8" fillId="4" borderId="5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2" fontId="1" fillId="4" borderId="0" xfId="0" applyNumberFormat="1" applyFont="1" applyFill="1"/>
    <xf numFmtId="0" fontId="2" fillId="4" borderId="1" xfId="2" applyFont="1" applyFill="1" applyBorder="1" applyAlignment="1"/>
    <xf numFmtId="0" fontId="2" fillId="4" borderId="1" xfId="1" applyFont="1" applyFill="1" applyBorder="1" applyAlignment="1"/>
    <xf numFmtId="0" fontId="9" fillId="4" borderId="1" xfId="1" applyFont="1" applyFill="1" applyBorder="1" applyAlignment="1"/>
    <xf numFmtId="0" fontId="9" fillId="4" borderId="1" xfId="2" applyFont="1" applyFill="1" applyBorder="1" applyAlignment="1"/>
    <xf numFmtId="1" fontId="8" fillId="4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 shrinkToFit="1"/>
    </xf>
    <xf numFmtId="3" fontId="1" fillId="7" borderId="1" xfId="0" applyNumberFormat="1" applyFont="1" applyFill="1" applyBorder="1" applyAlignment="1">
      <alignment horizontal="center"/>
    </xf>
    <xf numFmtId="3" fontId="9" fillId="7" borderId="1" xfId="1" applyNumberFormat="1" applyFont="1" applyFill="1" applyBorder="1" applyAlignment="1">
      <alignment horizontal="center" vertical="center"/>
    </xf>
    <xf numFmtId="3" fontId="9" fillId="7" borderId="1" xfId="2" applyNumberFormat="1" applyFont="1" applyFill="1" applyBorder="1" applyAlignment="1">
      <alignment horizontal="center" vertical="center"/>
    </xf>
    <xf numFmtId="0" fontId="8" fillId="4" borderId="4" xfId="0" applyFont="1" applyFill="1" applyBorder="1"/>
    <xf numFmtId="0" fontId="1" fillId="4" borderId="1" xfId="0" applyFont="1" applyFill="1" applyBorder="1"/>
    <xf numFmtId="1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1" fontId="8" fillId="4" borderId="3" xfId="0" applyNumberFormat="1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</cellXfs>
  <cellStyles count="9">
    <cellStyle name="2x indented GHG Textfiels" xfId="6" xr:uid="{EC608B02-8D9E-4540-9E1D-D936CAA690DF}"/>
    <cellStyle name="5x indented GHG Textfiels" xfId="5" xr:uid="{588A2F11-08E3-4047-AD17-77918D97ACB4}"/>
    <cellStyle name="Calcolo" xfId="2" builtinId="22"/>
    <cellStyle name="Input" xfId="1" builtinId="20"/>
    <cellStyle name="Normal 2" xfId="7" xr:uid="{F6B77516-6EEB-436F-8CE3-A59B2C1457A8}"/>
    <cellStyle name="Normale" xfId="0" builtinId="0"/>
    <cellStyle name="Normale 2" xfId="8" xr:uid="{659D5135-DE04-43D1-B049-0EF7788A2026}"/>
    <cellStyle name="Percentuale" xfId="3" builtinId="5"/>
    <cellStyle name="Обычный_2++" xfId="4" xr:uid="{42A55EF8-7AF1-4E64-BC78-56D2E86A7C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386A-0804-49E5-B97E-087ECC24C3A6}">
  <dimension ref="A1:BC40"/>
  <sheetViews>
    <sheetView tabSelected="1" zoomScale="110" zoomScaleNormal="110" workbookViewId="0">
      <pane xSplit="1" topLeftCell="Z1" activePane="topRight" state="frozen"/>
      <selection pane="topRight" activeCell="AN38" sqref="AN38:AT39"/>
    </sheetView>
  </sheetViews>
  <sheetFormatPr defaultColWidth="8.85546875" defaultRowHeight="12.75" x14ac:dyDescent="0.2"/>
  <cols>
    <col min="1" max="1" width="52.5703125" style="5" bestFit="1" customWidth="1"/>
    <col min="2" max="42" width="6.42578125" style="6" bestFit="1" customWidth="1"/>
    <col min="43" max="43" width="6.42578125" style="6" customWidth="1"/>
    <col min="44" max="44" width="6.42578125" style="6" bestFit="1" customWidth="1"/>
    <col min="45" max="46" width="5.7109375" style="6" bestFit="1" customWidth="1"/>
    <col min="47" max="51" width="5.42578125" style="6" bestFit="1" customWidth="1"/>
    <col min="52" max="55" width="5.140625" style="6" bestFit="1" customWidth="1"/>
    <col min="56" max="16384" width="8.85546875" style="6"/>
  </cols>
  <sheetData>
    <row r="1" spans="1:55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55" s="9" customFormat="1" x14ac:dyDescent="0.2">
      <c r="A2" s="20"/>
      <c r="B2" s="7">
        <v>1990</v>
      </c>
      <c r="C2" s="7">
        <v>1991</v>
      </c>
      <c r="D2" s="7">
        <v>1992</v>
      </c>
      <c r="E2" s="7">
        <v>1993</v>
      </c>
      <c r="F2" s="7">
        <v>1994</v>
      </c>
      <c r="G2" s="7">
        <v>1995</v>
      </c>
      <c r="H2" s="7">
        <v>1996</v>
      </c>
      <c r="I2" s="7">
        <v>1997</v>
      </c>
      <c r="J2" s="7">
        <v>1998</v>
      </c>
      <c r="K2" s="7">
        <v>1999</v>
      </c>
      <c r="L2" s="7">
        <v>2000</v>
      </c>
      <c r="M2" s="7">
        <v>2001</v>
      </c>
      <c r="N2" s="7">
        <v>2002</v>
      </c>
      <c r="O2" s="7">
        <v>2003</v>
      </c>
      <c r="P2" s="7">
        <v>2004</v>
      </c>
      <c r="Q2" s="7">
        <v>2005</v>
      </c>
      <c r="R2" s="7">
        <v>2006</v>
      </c>
      <c r="S2" s="7">
        <v>2007</v>
      </c>
      <c r="T2" s="7">
        <v>2008</v>
      </c>
      <c r="U2" s="7">
        <v>2009</v>
      </c>
      <c r="V2" s="7">
        <v>2010</v>
      </c>
      <c r="W2" s="7">
        <v>2011</v>
      </c>
      <c r="X2" s="7">
        <v>2012</v>
      </c>
      <c r="Y2" s="7">
        <v>2013</v>
      </c>
      <c r="Z2" s="7">
        <v>2014</v>
      </c>
      <c r="AA2" s="7">
        <v>2015</v>
      </c>
      <c r="AB2" s="7">
        <v>2016</v>
      </c>
      <c r="AC2" s="7">
        <v>2017</v>
      </c>
      <c r="AD2" s="7">
        <v>2018</v>
      </c>
      <c r="AE2" s="7">
        <v>2019</v>
      </c>
      <c r="AF2" s="7">
        <v>2020</v>
      </c>
      <c r="AG2" s="7">
        <v>2021</v>
      </c>
      <c r="AH2" s="7">
        <v>2022</v>
      </c>
      <c r="AI2" s="28">
        <v>2023</v>
      </c>
      <c r="AJ2" s="28">
        <v>2024</v>
      </c>
      <c r="AK2" s="28">
        <v>2025</v>
      </c>
      <c r="AL2" s="28">
        <v>2026</v>
      </c>
      <c r="AM2" s="28">
        <v>2027</v>
      </c>
      <c r="AN2" s="28">
        <v>2028</v>
      </c>
      <c r="AO2" s="28">
        <v>2029</v>
      </c>
      <c r="AP2" s="28">
        <v>2030</v>
      </c>
      <c r="AQ2" s="28">
        <v>2031</v>
      </c>
      <c r="AR2" s="28">
        <v>2032</v>
      </c>
      <c r="AS2" s="28">
        <v>2033</v>
      </c>
      <c r="AT2" s="28">
        <v>2034</v>
      </c>
      <c r="AU2" s="28">
        <v>2035</v>
      </c>
      <c r="AV2" s="28">
        <v>2036</v>
      </c>
      <c r="AW2" s="28">
        <v>2037</v>
      </c>
      <c r="AX2" s="28">
        <v>2038</v>
      </c>
      <c r="AY2" s="28">
        <v>2039</v>
      </c>
      <c r="AZ2" s="28">
        <v>2040</v>
      </c>
      <c r="BA2" s="28">
        <v>2045</v>
      </c>
      <c r="BB2" s="28">
        <v>2050</v>
      </c>
      <c r="BC2" s="28">
        <v>2055</v>
      </c>
    </row>
    <row r="3" spans="1:55" s="9" customFormat="1" ht="14.25" x14ac:dyDescent="0.2">
      <c r="A3" s="17"/>
      <c r="B3" s="37" t="s">
        <v>22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29"/>
      <c r="AT3" s="29"/>
      <c r="AU3" s="30"/>
      <c r="AV3" s="30"/>
      <c r="AW3" s="30"/>
      <c r="AX3" s="30"/>
      <c r="AY3" s="30"/>
      <c r="AZ3" s="30"/>
      <c r="BA3" s="30"/>
      <c r="BB3" s="30"/>
      <c r="BC3" s="30"/>
    </row>
    <row r="4" spans="1:55" x14ac:dyDescent="0.2">
      <c r="A4" s="10" t="s">
        <v>6</v>
      </c>
      <c r="B4" s="31">
        <f>SUM(B5:B10)</f>
        <v>426.21518515998309</v>
      </c>
      <c r="C4" s="31">
        <f t="shared" ref="C4:AR4" si="0">SUM(C5:C10)</f>
        <v>426.29165463355861</v>
      </c>
      <c r="D4" s="31">
        <f t="shared" si="0"/>
        <v>425.99884281457594</v>
      </c>
      <c r="E4" s="31">
        <f t="shared" si="0"/>
        <v>421.09856276561243</v>
      </c>
      <c r="F4" s="31">
        <f t="shared" si="0"/>
        <v>416.18066775686765</v>
      </c>
      <c r="G4" s="31">
        <f t="shared" si="0"/>
        <v>438.74316091610723</v>
      </c>
      <c r="H4" s="31">
        <f t="shared" si="0"/>
        <v>435.57508505909175</v>
      </c>
      <c r="I4" s="31">
        <f t="shared" si="0"/>
        <v>441.43825629257014</v>
      </c>
      <c r="J4" s="31">
        <f t="shared" si="0"/>
        <v>454.11214423505089</v>
      </c>
      <c r="K4" s="31">
        <f t="shared" si="0"/>
        <v>458.64504982647776</v>
      </c>
      <c r="L4" s="31">
        <f t="shared" si="0"/>
        <v>460.57417533824298</v>
      </c>
      <c r="M4" s="31">
        <f t="shared" si="0"/>
        <v>459.26961264479456</v>
      </c>
      <c r="N4" s="31">
        <f t="shared" si="0"/>
        <v>466.1633481523906</v>
      </c>
      <c r="O4" s="31">
        <f t="shared" si="0"/>
        <v>483.9195848259443</v>
      </c>
      <c r="P4" s="31">
        <f t="shared" si="0"/>
        <v>487.68610841666953</v>
      </c>
      <c r="Q4" s="31">
        <f t="shared" si="0"/>
        <v>488.38234471339376</v>
      </c>
      <c r="R4" s="31">
        <f t="shared" si="0"/>
        <v>482.65355611604878</v>
      </c>
      <c r="S4" s="31">
        <f t="shared" si="0"/>
        <v>476.73740799694156</v>
      </c>
      <c r="T4" s="31">
        <f t="shared" si="0"/>
        <v>467.79274334925168</v>
      </c>
      <c r="U4" s="31">
        <f t="shared" si="0"/>
        <v>418.45099548208793</v>
      </c>
      <c r="V4" s="31">
        <f t="shared" si="0"/>
        <v>429.89302096924126</v>
      </c>
      <c r="W4" s="31">
        <f t="shared" si="0"/>
        <v>417.07604757089302</v>
      </c>
      <c r="X4" s="31">
        <f t="shared" si="0"/>
        <v>400.27023262277851</v>
      </c>
      <c r="Y4" s="31">
        <f t="shared" si="0"/>
        <v>367.86948424134829</v>
      </c>
      <c r="Z4" s="31">
        <f t="shared" si="0"/>
        <v>347.64502746751856</v>
      </c>
      <c r="AA4" s="31">
        <f t="shared" si="0"/>
        <v>359.95512831352642</v>
      </c>
      <c r="AB4" s="31">
        <f t="shared" si="0"/>
        <v>356.34912066240906</v>
      </c>
      <c r="AC4" s="31">
        <f t="shared" si="0"/>
        <v>350.94338598645237</v>
      </c>
      <c r="AD4" s="31">
        <f t="shared" si="0"/>
        <v>346.47521632466066</v>
      </c>
      <c r="AE4" s="31">
        <f t="shared" si="0"/>
        <v>336.3646060564817</v>
      </c>
      <c r="AF4" s="31">
        <f t="shared" si="0"/>
        <v>300.0373778016347</v>
      </c>
      <c r="AG4" s="31">
        <f t="shared" si="0"/>
        <v>332.12590803202778</v>
      </c>
      <c r="AH4" s="31">
        <f t="shared" si="0"/>
        <v>337.06180928451124</v>
      </c>
      <c r="AI4" s="31">
        <f t="shared" si="0"/>
        <v>308.80135994647441</v>
      </c>
      <c r="AJ4" s="31">
        <f t="shared" si="0"/>
        <v>299.01089571511238</v>
      </c>
      <c r="AK4" s="31">
        <f t="shared" si="0"/>
        <v>300.90331850763408</v>
      </c>
      <c r="AL4" s="31">
        <f t="shared" si="0"/>
        <v>302.61435485945361</v>
      </c>
      <c r="AM4" s="31">
        <f t="shared" si="0"/>
        <v>295.25504224202007</v>
      </c>
      <c r="AN4" s="31">
        <f t="shared" si="0"/>
        <v>287.89737013460615</v>
      </c>
      <c r="AO4" s="31">
        <f t="shared" si="0"/>
        <v>281.27747895354099</v>
      </c>
      <c r="AP4" s="31">
        <f t="shared" si="0"/>
        <v>274.65758777247595</v>
      </c>
      <c r="AQ4" s="31">
        <f t="shared" si="0"/>
        <v>265.07837707960078</v>
      </c>
      <c r="AR4" s="31">
        <f t="shared" si="0"/>
        <v>255.4991663867257</v>
      </c>
      <c r="AS4" s="31">
        <f t="shared" ref="AS4" si="1">SUM(AS5:AS10)</f>
        <v>252.95854450042356</v>
      </c>
      <c r="AT4" s="31">
        <f t="shared" ref="AT4" si="2">SUM(AT5:AT10)</f>
        <v>250.42185568983894</v>
      </c>
      <c r="AU4" s="31">
        <f t="shared" ref="AU4" si="3">SUM(AU5:AU10)</f>
        <v>247.87730072781949</v>
      </c>
      <c r="AV4" s="31">
        <f t="shared" ref="AV4" si="4">SUM(AV5:AV10)</f>
        <v>246.17499956790482</v>
      </c>
      <c r="AW4" s="31">
        <f t="shared" ref="AW4" si="5">SUM(AW5:AW10)</f>
        <v>244.47269840799026</v>
      </c>
      <c r="AX4" s="31">
        <f t="shared" ref="AX4" si="6">SUM(AX5:AX10)</f>
        <v>242.77039724807562</v>
      </c>
      <c r="AY4" s="31">
        <f t="shared" ref="AY4" si="7">SUM(AY5:AY10)</f>
        <v>241.06809608816104</v>
      </c>
      <c r="AZ4" s="31">
        <f t="shared" ref="AZ4" si="8">SUM(AZ5:AZ10)</f>
        <v>239.3657949282464</v>
      </c>
      <c r="BA4" s="31">
        <f t="shared" ref="BA4" si="9">SUM(BA5:BA10)</f>
        <v>225.4674660702824</v>
      </c>
      <c r="BB4" s="31">
        <f t="shared" ref="BB4:BC4" si="10">SUM(BB5:BB10)</f>
        <v>212.14634469551368</v>
      </c>
      <c r="BC4" s="31">
        <f t="shared" si="10"/>
        <v>195.41560198160613</v>
      </c>
    </row>
    <row r="5" spans="1:55" x14ac:dyDescent="0.2">
      <c r="A5" s="12" t="s">
        <v>12</v>
      </c>
      <c r="B5" s="32">
        <v>137.66727349167229</v>
      </c>
      <c r="C5" s="32">
        <v>132.03517416501759</v>
      </c>
      <c r="D5" s="32">
        <v>131.25164211658063</v>
      </c>
      <c r="E5" s="32">
        <v>125.40974242146014</v>
      </c>
      <c r="F5" s="32">
        <v>127.86626708745561</v>
      </c>
      <c r="G5" s="32">
        <v>140.6756548212162</v>
      </c>
      <c r="H5" s="32">
        <v>135.33157333460832</v>
      </c>
      <c r="I5" s="32">
        <v>137.71567738598148</v>
      </c>
      <c r="J5" s="32">
        <v>138.9557856413584</v>
      </c>
      <c r="K5" s="32">
        <v>133.54715136849018</v>
      </c>
      <c r="L5" s="32">
        <v>144.96323351559016</v>
      </c>
      <c r="M5" s="32">
        <v>143.47027447406677</v>
      </c>
      <c r="N5" s="32">
        <v>154.48041521196131</v>
      </c>
      <c r="O5" s="32">
        <v>159.57248957143798</v>
      </c>
      <c r="P5" s="32">
        <v>161.41497570026749</v>
      </c>
      <c r="Q5" s="32">
        <v>159.92192930234415</v>
      </c>
      <c r="R5" s="32">
        <v>162.17360585004189</v>
      </c>
      <c r="S5" s="32">
        <v>159.13815625040075</v>
      </c>
      <c r="T5" s="32">
        <v>156.05672897744765</v>
      </c>
      <c r="U5" s="32">
        <v>134.07456964510871</v>
      </c>
      <c r="V5" s="32">
        <v>137.47822598399492</v>
      </c>
      <c r="W5" s="32">
        <v>133.37265496693331</v>
      </c>
      <c r="X5" s="32">
        <v>128.31860684390608</v>
      </c>
      <c r="Y5" s="32">
        <v>109.14250962172235</v>
      </c>
      <c r="Z5" s="32">
        <v>100.504026500286</v>
      </c>
      <c r="AA5" s="32">
        <v>106.06399034478886</v>
      </c>
      <c r="AB5" s="32">
        <v>104.69094831010725</v>
      </c>
      <c r="AC5" s="32">
        <v>104.81986593776485</v>
      </c>
      <c r="AD5" s="32">
        <v>95.838743185126518</v>
      </c>
      <c r="AE5" s="32">
        <v>91.704518381394479</v>
      </c>
      <c r="AF5" s="32">
        <v>81.645988836961322</v>
      </c>
      <c r="AG5" s="32">
        <v>86.440167234196181</v>
      </c>
      <c r="AH5" s="32">
        <v>94.883551128761297</v>
      </c>
      <c r="AI5" s="32">
        <v>75.513787267157539</v>
      </c>
      <c r="AJ5" s="32">
        <v>64.172667035044057</v>
      </c>
      <c r="AK5" s="32">
        <v>65.610664241710069</v>
      </c>
      <c r="AL5" s="32">
        <v>65.480980259498395</v>
      </c>
      <c r="AM5" s="32">
        <v>63.894256197961496</v>
      </c>
      <c r="AN5" s="32">
        <v>62.307532136424506</v>
      </c>
      <c r="AO5" s="32">
        <v>59.388047659203401</v>
      </c>
      <c r="AP5" s="32">
        <v>56.468563181982198</v>
      </c>
      <c r="AQ5" s="32">
        <v>50.4624662923258</v>
      </c>
      <c r="AR5" s="32">
        <v>44.456369402669502</v>
      </c>
      <c r="AS5" s="32">
        <v>43.078951399220401</v>
      </c>
      <c r="AT5" s="32">
        <v>41.701533395771406</v>
      </c>
      <c r="AU5" s="32">
        <v>40.324115392322398</v>
      </c>
      <c r="AV5" s="32">
        <v>40.188222096070206</v>
      </c>
      <c r="AW5" s="32">
        <v>40.052328799818099</v>
      </c>
      <c r="AX5" s="32">
        <v>39.9164355035659</v>
      </c>
      <c r="AY5" s="32">
        <v>39.7805422073138</v>
      </c>
      <c r="AZ5" s="32">
        <v>39.644648911061601</v>
      </c>
      <c r="BA5" s="32">
        <v>33.4805197330151</v>
      </c>
      <c r="BB5" s="32">
        <v>36.219025953732597</v>
      </c>
      <c r="BC5" s="32">
        <v>35.921959661141699</v>
      </c>
    </row>
    <row r="6" spans="1:55" x14ac:dyDescent="0.2">
      <c r="A6" s="12" t="s">
        <v>13</v>
      </c>
      <c r="B6" s="32">
        <v>92.150777697057777</v>
      </c>
      <c r="C6" s="32">
        <v>89.471251305040809</v>
      </c>
      <c r="D6" s="32">
        <v>89.483422215561333</v>
      </c>
      <c r="E6" s="32">
        <v>88.035338078280432</v>
      </c>
      <c r="F6" s="32">
        <v>89.822044311701134</v>
      </c>
      <c r="G6" s="32">
        <v>90.203860772279057</v>
      </c>
      <c r="H6" s="32">
        <v>89.332295492885891</v>
      </c>
      <c r="I6" s="32">
        <v>93.414464452984092</v>
      </c>
      <c r="J6" s="32">
        <v>96.853349577365947</v>
      </c>
      <c r="K6" s="32">
        <v>101.83198526190583</v>
      </c>
      <c r="L6" s="32">
        <v>96.245304407286596</v>
      </c>
      <c r="M6" s="32">
        <v>91.622942778445619</v>
      </c>
      <c r="N6" s="32">
        <v>89.478541882350001</v>
      </c>
      <c r="O6" s="32">
        <v>95.663424277686062</v>
      </c>
      <c r="P6" s="32">
        <v>94.527815896160789</v>
      </c>
      <c r="Q6" s="32">
        <v>92.299325597472802</v>
      </c>
      <c r="R6" s="32">
        <v>89.145163312365582</v>
      </c>
      <c r="S6" s="32">
        <v>91.277833707613908</v>
      </c>
      <c r="T6" s="32">
        <v>86.801222027646702</v>
      </c>
      <c r="U6" s="32">
        <v>64.570132980928861</v>
      </c>
      <c r="V6" s="32">
        <v>70.04761967804113</v>
      </c>
      <c r="W6" s="32">
        <v>70.899321478375441</v>
      </c>
      <c r="X6" s="32">
        <v>66.492067241273332</v>
      </c>
      <c r="Y6" s="32">
        <v>56.756909717982602</v>
      </c>
      <c r="Z6" s="32">
        <v>52.573385746011553</v>
      </c>
      <c r="AA6" s="32">
        <v>55.569103509442648</v>
      </c>
      <c r="AB6" s="32">
        <v>54.346834466219342</v>
      </c>
      <c r="AC6" s="32">
        <v>53.110918474964222</v>
      </c>
      <c r="AD6" s="32">
        <v>54.213390367788229</v>
      </c>
      <c r="AE6" s="32">
        <v>49.95787955309946</v>
      </c>
      <c r="AF6" s="32">
        <v>45.83926839321466</v>
      </c>
      <c r="AG6" s="32">
        <v>54.568905480301872</v>
      </c>
      <c r="AH6" s="32">
        <v>54.741512392649945</v>
      </c>
      <c r="AI6" s="32">
        <v>50.488911622214161</v>
      </c>
      <c r="AJ6" s="32">
        <v>50.102472221630485</v>
      </c>
      <c r="AK6" s="32">
        <v>49.70689399500526</v>
      </c>
      <c r="AL6" s="32">
        <v>53.384101701801001</v>
      </c>
      <c r="AM6" s="32">
        <v>52.342680785904399</v>
      </c>
      <c r="AN6" s="32">
        <v>51.301259870007804</v>
      </c>
      <c r="AO6" s="32">
        <v>51.595194094243105</v>
      </c>
      <c r="AP6" s="32">
        <v>51.889128318478498</v>
      </c>
      <c r="AQ6" s="32">
        <v>51.256617362594298</v>
      </c>
      <c r="AR6" s="32">
        <v>50.624106406710105</v>
      </c>
      <c r="AS6" s="32">
        <v>50.373874299354398</v>
      </c>
      <c r="AT6" s="32">
        <v>50.123642191998698</v>
      </c>
      <c r="AU6" s="32">
        <v>49.873410084642899</v>
      </c>
      <c r="AV6" s="32">
        <v>49.820912688975795</v>
      </c>
      <c r="AW6" s="32">
        <v>49.768415293308799</v>
      </c>
      <c r="AX6" s="32">
        <v>49.715917897641702</v>
      </c>
      <c r="AY6" s="32">
        <v>49.663420501974706</v>
      </c>
      <c r="AZ6" s="32">
        <v>49.610923106307602</v>
      </c>
      <c r="BA6" s="32">
        <v>48.916478136072996</v>
      </c>
      <c r="BB6" s="32">
        <v>49.190223697471197</v>
      </c>
      <c r="BC6" s="32">
        <v>49.053221760601005</v>
      </c>
    </row>
    <row r="7" spans="1:55" x14ac:dyDescent="0.2">
      <c r="A7" s="12" t="s">
        <v>14</v>
      </c>
      <c r="B7" s="32">
        <v>102.19052437556527</v>
      </c>
      <c r="C7" s="32">
        <v>104.81635884075756</v>
      </c>
      <c r="D7" s="32">
        <v>109.98519168776512</v>
      </c>
      <c r="E7" s="32">
        <v>111.65241890046561</v>
      </c>
      <c r="F7" s="32">
        <v>111.51683577561927</v>
      </c>
      <c r="G7" s="32">
        <v>114.21551843182331</v>
      </c>
      <c r="H7" s="32">
        <v>115.95084457141823</v>
      </c>
      <c r="I7" s="32">
        <v>117.88871545435379</v>
      </c>
      <c r="J7" s="32">
        <v>122.30734732023427</v>
      </c>
      <c r="K7" s="32">
        <v>123.87274461269624</v>
      </c>
      <c r="L7" s="32">
        <v>123.95408031039015</v>
      </c>
      <c r="M7" s="32">
        <v>125.715209112537</v>
      </c>
      <c r="N7" s="32">
        <v>128.11330612847772</v>
      </c>
      <c r="O7" s="32">
        <v>128.25334102949236</v>
      </c>
      <c r="P7" s="32">
        <v>129.94468811757244</v>
      </c>
      <c r="Q7" s="32">
        <v>128.36419034586658</v>
      </c>
      <c r="R7" s="32">
        <v>129.59668715366314</v>
      </c>
      <c r="S7" s="32">
        <v>129.63114314927253</v>
      </c>
      <c r="T7" s="32">
        <v>122.799380070875</v>
      </c>
      <c r="U7" s="32">
        <v>117.26253916830339</v>
      </c>
      <c r="V7" s="32">
        <v>115.90174702223979</v>
      </c>
      <c r="W7" s="32">
        <v>114.89447416210683</v>
      </c>
      <c r="X7" s="32">
        <v>107.511086403514</v>
      </c>
      <c r="Y7" s="32">
        <v>104.41372667888726</v>
      </c>
      <c r="Z7" s="32">
        <v>109.25653602711257</v>
      </c>
      <c r="AA7" s="32">
        <v>106.67832327910355</v>
      </c>
      <c r="AB7" s="32">
        <v>105.58849465145333</v>
      </c>
      <c r="AC7" s="32">
        <v>101.50649208987315</v>
      </c>
      <c r="AD7" s="32">
        <v>105.10024182339673</v>
      </c>
      <c r="AE7" s="32">
        <v>106.29527410541586</v>
      </c>
      <c r="AF7" s="32">
        <v>86.52265848687577</v>
      </c>
      <c r="AG7" s="32">
        <v>102.86729868157273</v>
      </c>
      <c r="AH7" s="32">
        <v>108.95364207850687</v>
      </c>
      <c r="AI7" s="32">
        <v>108.9938287983952</v>
      </c>
      <c r="AJ7" s="32">
        <v>110.63094856684449</v>
      </c>
      <c r="AK7" s="32">
        <v>111.1310391041854</v>
      </c>
      <c r="AL7" s="32">
        <v>107.006747941988</v>
      </c>
      <c r="AM7" s="32">
        <v>103.16423496632501</v>
      </c>
      <c r="AN7" s="32">
        <v>99.321721990661302</v>
      </c>
      <c r="AO7" s="32">
        <v>96.164785130527704</v>
      </c>
      <c r="AP7" s="32">
        <v>93.007848270394206</v>
      </c>
      <c r="AQ7" s="32">
        <v>90.709549173321705</v>
      </c>
      <c r="AR7" s="32">
        <v>88.411250076249203</v>
      </c>
      <c r="AS7" s="32">
        <v>87.662776914256696</v>
      </c>
      <c r="AT7" s="32">
        <v>86.914303752264203</v>
      </c>
      <c r="AU7" s="32">
        <v>86.165830590271696</v>
      </c>
      <c r="AV7" s="32">
        <v>84.920907916396203</v>
      </c>
      <c r="AW7" s="32">
        <v>83.675985242520611</v>
      </c>
      <c r="AX7" s="32">
        <v>82.431062568645089</v>
      </c>
      <c r="AY7" s="32">
        <v>81.186139894769596</v>
      </c>
      <c r="AZ7" s="32">
        <v>79.941217220894103</v>
      </c>
      <c r="BA7" s="32">
        <v>75.008256229555599</v>
      </c>
      <c r="BB7" s="32">
        <v>66.450096625949499</v>
      </c>
      <c r="BC7" s="32">
        <v>57.921122208631104</v>
      </c>
    </row>
    <row r="8" spans="1:55" x14ac:dyDescent="0.2">
      <c r="A8" s="12" t="s">
        <v>15</v>
      </c>
      <c r="B8" s="32">
        <v>78.867796861694856</v>
      </c>
      <c r="C8" s="32">
        <v>84.651132646160704</v>
      </c>
      <c r="D8" s="32">
        <v>79.798432654942246</v>
      </c>
      <c r="E8" s="32">
        <v>80.285180571081952</v>
      </c>
      <c r="F8" s="32">
        <v>71.597767819422288</v>
      </c>
      <c r="G8" s="32">
        <v>78.713193220029765</v>
      </c>
      <c r="H8" s="32">
        <v>80.616853502621467</v>
      </c>
      <c r="I8" s="32">
        <v>77.889315500255833</v>
      </c>
      <c r="J8" s="32">
        <v>81.703438778376679</v>
      </c>
      <c r="K8" s="32">
        <v>86.078734463348084</v>
      </c>
      <c r="L8" s="32">
        <v>82.444237129301854</v>
      </c>
      <c r="M8" s="32">
        <v>86.651199750696804</v>
      </c>
      <c r="N8" s="32">
        <v>82.47322422164811</v>
      </c>
      <c r="O8" s="32">
        <v>87.989738433148503</v>
      </c>
      <c r="P8" s="32">
        <v>89.895185727591084</v>
      </c>
      <c r="Q8" s="32">
        <v>95.86684891398707</v>
      </c>
      <c r="R8" s="32">
        <v>90.727855816674335</v>
      </c>
      <c r="S8" s="32">
        <v>85.940754197392735</v>
      </c>
      <c r="T8" s="32">
        <v>91.57608070705362</v>
      </c>
      <c r="U8" s="32">
        <v>92.404085246710309</v>
      </c>
      <c r="V8" s="32">
        <v>96.100819799769951</v>
      </c>
      <c r="W8" s="32">
        <v>87.524653764175326</v>
      </c>
      <c r="X8" s="32">
        <v>87.944288548020893</v>
      </c>
      <c r="Y8" s="32">
        <v>87.350862410758026</v>
      </c>
      <c r="Z8" s="32">
        <v>75.613094023626417</v>
      </c>
      <c r="AA8" s="32">
        <v>82.490072233669324</v>
      </c>
      <c r="AB8" s="32">
        <v>83.310403761422847</v>
      </c>
      <c r="AC8" s="32">
        <v>83.285127683029344</v>
      </c>
      <c r="AD8" s="32">
        <v>83.52297750749797</v>
      </c>
      <c r="AE8" s="32">
        <v>80.976755393314988</v>
      </c>
      <c r="AF8" s="32">
        <v>79.195624566160333</v>
      </c>
      <c r="AG8" s="32">
        <v>82.270095820343897</v>
      </c>
      <c r="AH8" s="32">
        <v>72.908548808114844</v>
      </c>
      <c r="AI8" s="32">
        <v>68.903049249144644</v>
      </c>
      <c r="AJ8" s="32">
        <v>69.658511566801934</v>
      </c>
      <c r="AK8" s="32">
        <v>69.654486054501703</v>
      </c>
      <c r="AL8" s="32">
        <v>71.728402724988001</v>
      </c>
      <c r="AM8" s="32">
        <v>70.952948837982603</v>
      </c>
      <c r="AN8" s="32">
        <v>70.177494950977191</v>
      </c>
      <c r="AO8" s="32">
        <v>69.360623652574688</v>
      </c>
      <c r="AP8" s="32">
        <v>68.543752354172099</v>
      </c>
      <c r="AQ8" s="32">
        <v>68.012851575111895</v>
      </c>
      <c r="AR8" s="32">
        <v>67.481950796051606</v>
      </c>
      <c r="AS8" s="32">
        <v>67.345035836824408</v>
      </c>
      <c r="AT8" s="32">
        <v>67.212053953314594</v>
      </c>
      <c r="AU8" s="32">
        <v>67.071205918370111</v>
      </c>
      <c r="AV8" s="32">
        <v>66.819787103844092</v>
      </c>
      <c r="AW8" s="32">
        <v>66.568368289318101</v>
      </c>
      <c r="AX8" s="32">
        <v>66.316949474792096</v>
      </c>
      <c r="AY8" s="32">
        <v>66.065530660265992</v>
      </c>
      <c r="AZ8" s="32">
        <v>65.814111845740001</v>
      </c>
      <c r="BA8" s="32">
        <v>63.855742051360103</v>
      </c>
      <c r="BB8" s="32">
        <v>56.335172402039099</v>
      </c>
      <c r="BC8" s="32">
        <v>48.814625013801297</v>
      </c>
    </row>
    <row r="9" spans="1:55" x14ac:dyDescent="0.2">
      <c r="A9" s="12" t="s">
        <v>16</v>
      </c>
      <c r="B9" s="32">
        <v>1.135658410020878</v>
      </c>
      <c r="C9" s="32">
        <v>1.2989993252522127</v>
      </c>
      <c r="D9" s="32">
        <v>1.3901076302069169</v>
      </c>
      <c r="E9" s="32">
        <v>1.5725288116240888</v>
      </c>
      <c r="F9" s="32">
        <v>1.583589615998068</v>
      </c>
      <c r="G9" s="32">
        <v>1.5591279871647263</v>
      </c>
      <c r="H9" s="32">
        <v>1.2790476638998041</v>
      </c>
      <c r="I9" s="32">
        <v>1.3302726149946007</v>
      </c>
      <c r="J9" s="32">
        <v>1.1264478150796102</v>
      </c>
      <c r="K9" s="32">
        <v>1.1999080035214629</v>
      </c>
      <c r="L9" s="32">
        <v>0.87685576932382681</v>
      </c>
      <c r="M9" s="32">
        <v>0.37902858344233403</v>
      </c>
      <c r="N9" s="32">
        <v>0.33583855820630837</v>
      </c>
      <c r="O9" s="32">
        <v>0.72003097046000775</v>
      </c>
      <c r="P9" s="32">
        <v>1.1995857472401632</v>
      </c>
      <c r="Q9" s="32">
        <v>1.3143145149226283</v>
      </c>
      <c r="R9" s="32">
        <v>1.0776577383380808</v>
      </c>
      <c r="S9" s="32">
        <v>0.98493422747398673</v>
      </c>
      <c r="T9" s="32">
        <v>0.81397994882293601</v>
      </c>
      <c r="U9" s="32">
        <v>0.93376510355570874</v>
      </c>
      <c r="V9" s="32">
        <v>0.68835116259144857</v>
      </c>
      <c r="W9" s="32">
        <v>0.54242872044514379</v>
      </c>
      <c r="X9" s="32">
        <v>0.36057769941598838</v>
      </c>
      <c r="Y9" s="32">
        <v>0.62181140142019553</v>
      </c>
      <c r="Z9" s="32">
        <v>0.59684127729606529</v>
      </c>
      <c r="AA9" s="32">
        <v>0.47654259885323558</v>
      </c>
      <c r="AB9" s="32">
        <v>0.53131102792719509</v>
      </c>
      <c r="AC9" s="32">
        <v>0.33830510859390556</v>
      </c>
      <c r="AD9" s="32">
        <v>0.35037634536726109</v>
      </c>
      <c r="AE9" s="32">
        <v>0.46569194241075645</v>
      </c>
      <c r="AF9" s="32">
        <v>0.64048634695507767</v>
      </c>
      <c r="AG9" s="32">
        <v>0.32367187502780803</v>
      </c>
      <c r="AH9" s="32">
        <v>0.52312026520993382</v>
      </c>
      <c r="AI9" s="32">
        <v>0.37207911404018207</v>
      </c>
      <c r="AJ9" s="32">
        <v>0.32828998246684804</v>
      </c>
      <c r="AK9" s="32">
        <v>0.57997581825924405</v>
      </c>
      <c r="AL9" s="32">
        <v>0.44802818813332101</v>
      </c>
      <c r="AM9" s="32">
        <v>0.44913647008230201</v>
      </c>
      <c r="AN9" s="32">
        <v>0.45188526205176699</v>
      </c>
      <c r="AO9" s="32">
        <v>0.45474287867199398</v>
      </c>
      <c r="AP9" s="32">
        <v>0.45760049529222196</v>
      </c>
      <c r="AQ9" s="32">
        <v>0.46315188752457798</v>
      </c>
      <c r="AR9" s="32">
        <v>0.46870327975693499</v>
      </c>
      <c r="AS9" s="32">
        <v>0.47442813011997298</v>
      </c>
      <c r="AT9" s="32">
        <v>0.48015298048301097</v>
      </c>
      <c r="AU9" s="32">
        <v>0.48587783084604902</v>
      </c>
      <c r="AV9" s="32">
        <v>0.49288844708820601</v>
      </c>
      <c r="AW9" s="32">
        <v>0.49989906333036399</v>
      </c>
      <c r="AX9" s="32">
        <v>0.50690967957252198</v>
      </c>
      <c r="AY9" s="32">
        <v>0.51392029581468002</v>
      </c>
      <c r="AZ9" s="32">
        <v>0.52093091205683695</v>
      </c>
      <c r="BA9" s="32">
        <v>0.53615056804434702</v>
      </c>
      <c r="BB9" s="32">
        <v>0.53308852310689303</v>
      </c>
      <c r="BC9" s="32">
        <v>0.53751735128912193</v>
      </c>
    </row>
    <row r="10" spans="1:55" x14ac:dyDescent="0.2">
      <c r="A10" s="12" t="s">
        <v>17</v>
      </c>
      <c r="B10" s="32">
        <v>14.20315432397199</v>
      </c>
      <c r="C10" s="32">
        <v>14.018738351329707</v>
      </c>
      <c r="D10" s="32">
        <v>14.090046509519684</v>
      </c>
      <c r="E10" s="32">
        <v>14.143353982700258</v>
      </c>
      <c r="F10" s="32">
        <v>13.794163146671259</v>
      </c>
      <c r="G10" s="32">
        <v>13.37580568359415</v>
      </c>
      <c r="H10" s="32">
        <v>13.064470493658005</v>
      </c>
      <c r="I10" s="32">
        <v>13.199810884000343</v>
      </c>
      <c r="J10" s="32">
        <v>13.165775102636013</v>
      </c>
      <c r="K10" s="32">
        <v>12.114526116515947</v>
      </c>
      <c r="L10" s="32">
        <v>12.090464206350367</v>
      </c>
      <c r="M10" s="32">
        <v>11.430957945606011</v>
      </c>
      <c r="N10" s="32">
        <v>11.282022149747082</v>
      </c>
      <c r="O10" s="32">
        <v>11.720560543719383</v>
      </c>
      <c r="P10" s="32">
        <v>10.703857227837535</v>
      </c>
      <c r="Q10" s="32">
        <v>10.615736038800572</v>
      </c>
      <c r="R10" s="32">
        <v>9.9325862449657389</v>
      </c>
      <c r="S10" s="32">
        <v>9.7645864647875857</v>
      </c>
      <c r="T10" s="32">
        <v>9.7453516174058095</v>
      </c>
      <c r="U10" s="32">
        <v>9.2059033374809687</v>
      </c>
      <c r="V10" s="32">
        <v>9.6762573226040072</v>
      </c>
      <c r="W10" s="32">
        <v>9.8425144788570211</v>
      </c>
      <c r="X10" s="32">
        <v>9.6436058866481495</v>
      </c>
      <c r="Y10" s="32">
        <v>9.5836644105778781</v>
      </c>
      <c r="Z10" s="32">
        <v>9.1011438931859825</v>
      </c>
      <c r="AA10" s="32">
        <v>8.677096347668785</v>
      </c>
      <c r="AB10" s="32">
        <v>7.8811284452791117</v>
      </c>
      <c r="AC10" s="32">
        <v>7.8826766922268785</v>
      </c>
      <c r="AD10" s="32">
        <v>7.4494870954840282</v>
      </c>
      <c r="AE10" s="32">
        <v>6.9644866808462078</v>
      </c>
      <c r="AF10" s="32">
        <v>6.1933511714675733</v>
      </c>
      <c r="AG10" s="32">
        <v>5.655768940585272</v>
      </c>
      <c r="AH10" s="32">
        <v>5.0514346112683466</v>
      </c>
      <c r="AI10" s="32">
        <v>4.5297038955226698</v>
      </c>
      <c r="AJ10" s="32">
        <v>4.1180063423246027</v>
      </c>
      <c r="AK10" s="32">
        <v>4.2202592939723811</v>
      </c>
      <c r="AL10" s="32">
        <v>4.5660940430448802</v>
      </c>
      <c r="AM10" s="32">
        <v>4.45178498376423</v>
      </c>
      <c r="AN10" s="32">
        <v>4.3374759244835897</v>
      </c>
      <c r="AO10" s="32">
        <v>4.3140855383201195</v>
      </c>
      <c r="AP10" s="32">
        <v>4.2906951521566601</v>
      </c>
      <c r="AQ10" s="32">
        <v>4.17374078872251</v>
      </c>
      <c r="AR10" s="32">
        <v>4.0567864252883705</v>
      </c>
      <c r="AS10" s="32">
        <v>4.0234779206476903</v>
      </c>
      <c r="AT10" s="32">
        <v>3.99016941600701</v>
      </c>
      <c r="AU10" s="32">
        <v>3.9568609113663302</v>
      </c>
      <c r="AV10" s="32">
        <v>3.93228131553031</v>
      </c>
      <c r="AW10" s="32">
        <v>3.9077017196943</v>
      </c>
      <c r="AX10" s="32">
        <v>3.8831221238582896</v>
      </c>
      <c r="AY10" s="32">
        <v>3.8585425280222698</v>
      </c>
      <c r="AZ10" s="32">
        <v>3.8339629321862598</v>
      </c>
      <c r="BA10" s="32">
        <v>3.6703193522342499</v>
      </c>
      <c r="BB10" s="32">
        <v>3.4187374932143997</v>
      </c>
      <c r="BC10" s="32">
        <v>3.1671559861418799</v>
      </c>
    </row>
    <row r="11" spans="1:55" x14ac:dyDescent="0.2">
      <c r="A11" s="13" t="s">
        <v>7</v>
      </c>
      <c r="B11" s="32">
        <v>37.945930352027084</v>
      </c>
      <c r="C11" s="32">
        <v>37.505526585628871</v>
      </c>
      <c r="D11" s="32">
        <v>37.093070056271763</v>
      </c>
      <c r="E11" s="32">
        <v>34.253804137046814</v>
      </c>
      <c r="F11" s="32">
        <v>32.98219506287176</v>
      </c>
      <c r="G11" s="32">
        <v>36.298878724300209</v>
      </c>
      <c r="H11" s="32">
        <v>33.492380667653507</v>
      </c>
      <c r="I11" s="32">
        <v>34.119876137690852</v>
      </c>
      <c r="J11" s="32">
        <v>35.208721929694903</v>
      </c>
      <c r="K11" s="32">
        <v>35.998995619611271</v>
      </c>
      <c r="L11" s="32">
        <v>38.240472907428561</v>
      </c>
      <c r="M11" s="32">
        <v>40.587776597138891</v>
      </c>
      <c r="N11" s="32">
        <v>41.406440596743217</v>
      </c>
      <c r="O11" s="32">
        <v>43.460483723124099</v>
      </c>
      <c r="P11" s="32">
        <v>46.509813205877421</v>
      </c>
      <c r="Q11" s="32">
        <v>47.134844660707053</v>
      </c>
      <c r="R11" s="32">
        <v>43.606517477313659</v>
      </c>
      <c r="S11" s="32">
        <v>43.660966237864386</v>
      </c>
      <c r="T11" s="32">
        <v>41.09465400157891</v>
      </c>
      <c r="U11" s="32">
        <v>35.734188182302447</v>
      </c>
      <c r="V11" s="32">
        <v>36.59388538958622</v>
      </c>
      <c r="W11" s="32">
        <v>36.34513014654862</v>
      </c>
      <c r="X11" s="32">
        <v>33.224706174750153</v>
      </c>
      <c r="Y11" s="32">
        <v>31.756835679779613</v>
      </c>
      <c r="Z11" s="32">
        <v>31.395340153565957</v>
      </c>
      <c r="AA11" s="32">
        <v>29.522308242190981</v>
      </c>
      <c r="AB11" s="32">
        <v>28.949011407438213</v>
      </c>
      <c r="AC11" s="32">
        <v>28.469541945181476</v>
      </c>
      <c r="AD11" s="32">
        <v>29.066385214972808</v>
      </c>
      <c r="AE11" s="32">
        <v>27.76934629284025</v>
      </c>
      <c r="AF11" s="32">
        <v>24.667684118815689</v>
      </c>
      <c r="AG11" s="32">
        <v>25.695148106821243</v>
      </c>
      <c r="AH11" s="32">
        <v>23.908297430004144</v>
      </c>
      <c r="AI11" s="32">
        <v>22.59307932271804</v>
      </c>
      <c r="AJ11" s="32">
        <v>20.36536542163503</v>
      </c>
      <c r="AK11" s="32">
        <v>20.204573053896596</v>
      </c>
      <c r="AL11" s="32">
        <v>22.408423934709802</v>
      </c>
      <c r="AM11" s="32">
        <v>21.336813914211202</v>
      </c>
      <c r="AN11" s="32">
        <v>20.970703032467203</v>
      </c>
      <c r="AO11" s="32">
        <v>20.529156177132201</v>
      </c>
      <c r="AP11" s="32">
        <v>20.203749045859801</v>
      </c>
      <c r="AQ11" s="32">
        <v>19.936639498109997</v>
      </c>
      <c r="AR11" s="32">
        <v>19.6226830754572</v>
      </c>
      <c r="AS11" s="32">
        <v>19.335906174225602</v>
      </c>
      <c r="AT11" s="32">
        <v>19.1888257906989</v>
      </c>
      <c r="AU11" s="32">
        <v>19.203844505270602</v>
      </c>
      <c r="AV11" s="32">
        <v>19.126977083820702</v>
      </c>
      <c r="AW11" s="32">
        <v>19.017807140142999</v>
      </c>
      <c r="AX11" s="32">
        <v>18.839964329906202</v>
      </c>
      <c r="AY11" s="32">
        <v>18.7664669067488</v>
      </c>
      <c r="AZ11" s="32">
        <v>18.6943665964445</v>
      </c>
      <c r="BA11" s="32">
        <v>18.7562433271716</v>
      </c>
      <c r="BB11" s="32">
        <v>19.0439767949368</v>
      </c>
      <c r="BC11" s="32">
        <v>19.3851097166473</v>
      </c>
    </row>
    <row r="12" spans="1:55" x14ac:dyDescent="0.2">
      <c r="A12" s="12" t="s">
        <v>8</v>
      </c>
      <c r="B12" s="32">
        <v>38.232836644722269</v>
      </c>
      <c r="C12" s="32">
        <v>39.098886941431992</v>
      </c>
      <c r="D12" s="32">
        <v>38.568677909913184</v>
      </c>
      <c r="E12" s="32">
        <v>38.986811238306025</v>
      </c>
      <c r="F12" s="32">
        <v>38.606997281739361</v>
      </c>
      <c r="G12" s="32">
        <v>38.609328130687778</v>
      </c>
      <c r="H12" s="32">
        <v>38.635416673240357</v>
      </c>
      <c r="I12" s="32">
        <v>39.12586387997316</v>
      </c>
      <c r="J12" s="32">
        <v>38.449735905197933</v>
      </c>
      <c r="K12" s="32">
        <v>38.91670889906576</v>
      </c>
      <c r="L12" s="32">
        <v>37.701392230351807</v>
      </c>
      <c r="M12" s="32">
        <v>37.307417177952239</v>
      </c>
      <c r="N12" s="32">
        <v>36.79313438696817</v>
      </c>
      <c r="O12" s="32">
        <v>36.588126542042083</v>
      </c>
      <c r="P12" s="32">
        <v>35.922606063341831</v>
      </c>
      <c r="Q12" s="32">
        <v>35.302023481014437</v>
      </c>
      <c r="R12" s="32">
        <v>34.634567161098431</v>
      </c>
      <c r="S12" s="32">
        <v>35.309897969907823</v>
      </c>
      <c r="T12" s="32">
        <v>34.425612983114831</v>
      </c>
      <c r="U12" s="32">
        <v>33.711361177602207</v>
      </c>
      <c r="V12" s="32">
        <v>32.915918887095586</v>
      </c>
      <c r="W12" s="32">
        <v>33.391118448089948</v>
      </c>
      <c r="X12" s="32">
        <v>33.776295587981423</v>
      </c>
      <c r="Y12" s="32">
        <v>33.061228519354792</v>
      </c>
      <c r="Z12" s="32">
        <v>32.642896395934798</v>
      </c>
      <c r="AA12" s="32">
        <v>32.670261537699915</v>
      </c>
      <c r="AB12" s="32">
        <v>33.803709219900782</v>
      </c>
      <c r="AC12" s="32">
        <v>32.931732787830683</v>
      </c>
      <c r="AD12" s="32">
        <v>32.747651809867079</v>
      </c>
      <c r="AE12" s="32">
        <v>32.562610586008098</v>
      </c>
      <c r="AF12" s="32">
        <v>33.792445739331576</v>
      </c>
      <c r="AG12" s="32">
        <v>36.018608612801266</v>
      </c>
      <c r="AH12" s="32">
        <v>33.726878035974266</v>
      </c>
      <c r="AI12" s="32">
        <v>35.002729132388886</v>
      </c>
      <c r="AJ12" s="32">
        <v>31.666186074432598</v>
      </c>
      <c r="AK12" s="32">
        <v>31.666186074432598</v>
      </c>
      <c r="AL12" s="32">
        <v>31.6913960148079</v>
      </c>
      <c r="AM12" s="32">
        <v>31.504993129854199</v>
      </c>
      <c r="AN12" s="32">
        <v>31.318590244900598</v>
      </c>
      <c r="AO12" s="32">
        <v>31.132187359946901</v>
      </c>
      <c r="AP12" s="32">
        <v>30.9457844749932</v>
      </c>
      <c r="AQ12" s="32">
        <v>30.874429170192201</v>
      </c>
      <c r="AR12" s="32">
        <v>30.803073865391099</v>
      </c>
      <c r="AS12" s="32">
        <v>30.7317185605901</v>
      </c>
      <c r="AT12" s="32">
        <v>30.6603632557891</v>
      </c>
      <c r="AU12" s="32">
        <v>30.589007950988002</v>
      </c>
      <c r="AV12" s="32">
        <v>30.578452299128102</v>
      </c>
      <c r="AW12" s="32">
        <v>30.567896647268299</v>
      </c>
      <c r="AX12" s="32">
        <v>30.557340995408403</v>
      </c>
      <c r="AY12" s="32">
        <v>30.546785343548599</v>
      </c>
      <c r="AZ12" s="32">
        <v>30.5362296916887</v>
      </c>
      <c r="BA12" s="32">
        <v>30.372130266358599</v>
      </c>
      <c r="BB12" s="32">
        <v>30.0881432782435</v>
      </c>
      <c r="BC12" s="32">
        <v>29.8161855359503</v>
      </c>
    </row>
    <row r="13" spans="1:55" ht="25.5" x14ac:dyDescent="0.2">
      <c r="A13" s="13" t="s">
        <v>18</v>
      </c>
      <c r="B13" s="32">
        <v>-17.359397989549958</v>
      </c>
      <c r="C13" s="32">
        <v>-30.045751181870447</v>
      </c>
      <c r="D13" s="32">
        <v>-28.394438185638744</v>
      </c>
      <c r="E13" s="32">
        <v>-17.760951165624764</v>
      </c>
      <c r="F13" s="32">
        <v>-28.219387052942967</v>
      </c>
      <c r="G13" s="32">
        <v>-34.664370807454638</v>
      </c>
      <c r="H13" s="32">
        <v>-33.541629170627665</v>
      </c>
      <c r="I13" s="32">
        <v>-26.801534324497503</v>
      </c>
      <c r="J13" s="32">
        <v>-23.766447060177271</v>
      </c>
      <c r="K13" s="32">
        <v>-32.518746834795984</v>
      </c>
      <c r="L13" s="32">
        <v>-30.002019550840231</v>
      </c>
      <c r="M13" s="32">
        <v>-39.184116415087693</v>
      </c>
      <c r="N13" s="32">
        <v>-42.965875640171397</v>
      </c>
      <c r="O13" s="32">
        <v>-36.095173848979542</v>
      </c>
      <c r="P13" s="32">
        <v>-41.218825619359343</v>
      </c>
      <c r="Q13" s="32">
        <v>-42.435928168729731</v>
      </c>
      <c r="R13" s="32">
        <v>-47.385332291716551</v>
      </c>
      <c r="S13" s="32">
        <v>-30.474463479679322</v>
      </c>
      <c r="T13" s="32">
        <v>-41.630240632447247</v>
      </c>
      <c r="U13" s="32">
        <v>-43.415726047774719</v>
      </c>
      <c r="V13" s="32">
        <v>-46.146413258532178</v>
      </c>
      <c r="W13" s="32">
        <v>-40.186046655054483</v>
      </c>
      <c r="X13" s="32">
        <v>-32.763160906016488</v>
      </c>
      <c r="Y13" s="32">
        <v>-44.508137978340997</v>
      </c>
      <c r="Z13" s="32">
        <v>-44.877491291510452</v>
      </c>
      <c r="AA13" s="32">
        <v>-47.140835471589952</v>
      </c>
      <c r="AB13" s="32">
        <v>-47.269797461058033</v>
      </c>
      <c r="AC13" s="32">
        <v>-36.450196255330326</v>
      </c>
      <c r="AD13" s="32">
        <v>-51.136418447998423</v>
      </c>
      <c r="AE13" s="32">
        <v>-49.967939297487391</v>
      </c>
      <c r="AF13" s="32">
        <v>-43.131640213714654</v>
      </c>
      <c r="AG13" s="32">
        <v>-43.61793407922265</v>
      </c>
      <c r="AH13" s="32">
        <v>-44.804648158256157</v>
      </c>
      <c r="AI13" s="32">
        <v>-56.340701090639129</v>
      </c>
      <c r="AJ13" s="32">
        <v>-52.099002501085899</v>
      </c>
      <c r="AK13" s="32">
        <v>-51.281388912478441</v>
      </c>
      <c r="AL13" s="32">
        <v>-50.463775323870991</v>
      </c>
      <c r="AM13" s="32">
        <v>-49.646161735263547</v>
      </c>
      <c r="AN13" s="32">
        <v>-48.828548146656097</v>
      </c>
      <c r="AO13" s="32">
        <v>-48.010934558048646</v>
      </c>
      <c r="AP13" s="32">
        <v>-47.193320969441217</v>
      </c>
      <c r="AQ13" s="32">
        <v>-46.707093284376739</v>
      </c>
      <c r="AR13" s="32">
        <v>-46.220865599312262</v>
      </c>
      <c r="AS13" s="32">
        <v>-45.734637914247784</v>
      </c>
      <c r="AT13" s="32">
        <v>-45.248410229183307</v>
      </c>
      <c r="AU13" s="32">
        <v>-44.762182544118822</v>
      </c>
      <c r="AV13" s="32">
        <v>-45.793274916867652</v>
      </c>
      <c r="AW13" s="32">
        <v>-46.82436728961649</v>
      </c>
      <c r="AX13" s="32">
        <v>-47.85545966236532</v>
      </c>
      <c r="AY13" s="32">
        <v>-48.88655203511415</v>
      </c>
      <c r="AZ13" s="32">
        <v>-49.91764440786298</v>
      </c>
      <c r="BA13" s="32">
        <v>-49.1394827220537</v>
      </c>
      <c r="BB13" s="32">
        <v>-48.361321036244377</v>
      </c>
      <c r="BC13" s="32">
        <v>-50.616607870903387</v>
      </c>
    </row>
    <row r="14" spans="1:55" x14ac:dyDescent="0.2">
      <c r="A14" s="12" t="s">
        <v>9</v>
      </c>
      <c r="B14" s="32">
        <v>18.995822039857146</v>
      </c>
      <c r="C14" s="32">
        <v>19.741650551954876</v>
      </c>
      <c r="D14" s="32">
        <v>20.171822310268563</v>
      </c>
      <c r="E14" s="32">
        <v>20.702161666056092</v>
      </c>
      <c r="F14" s="32">
        <v>21.412542611504133</v>
      </c>
      <c r="G14" s="32">
        <v>22.00817149422625</v>
      </c>
      <c r="H14" s="32">
        <v>22.749905766507815</v>
      </c>
      <c r="I14" s="32">
        <v>23.454734415705861</v>
      </c>
      <c r="J14" s="32">
        <v>23.156365335026756</v>
      </c>
      <c r="K14" s="32">
        <v>23.147739777190541</v>
      </c>
      <c r="L14" s="32">
        <v>24.094317299908827</v>
      </c>
      <c r="M14" s="32">
        <v>25.533110122052975</v>
      </c>
      <c r="N14" s="32">
        <v>24.704934652820565</v>
      </c>
      <c r="O14" s="32">
        <v>24.5592328908964</v>
      </c>
      <c r="P14" s="32">
        <v>23.906116576396293</v>
      </c>
      <c r="Q14" s="32">
        <v>24.06937589733754</v>
      </c>
      <c r="R14" s="32">
        <v>23.460912895781782</v>
      </c>
      <c r="S14" s="32">
        <v>23.050361025067399</v>
      </c>
      <c r="T14" s="32">
        <v>22.444784239273755</v>
      </c>
      <c r="U14" s="32">
        <v>22.588084438170217</v>
      </c>
      <c r="V14" s="32">
        <v>22.493122463189614</v>
      </c>
      <c r="W14" s="32">
        <v>21.828414147043944</v>
      </c>
      <c r="X14" s="32">
        <v>21.944048638013953</v>
      </c>
      <c r="Y14" s="32">
        <v>20.527295220262172</v>
      </c>
      <c r="Z14" s="32">
        <v>20.295329052206302</v>
      </c>
      <c r="AA14" s="32">
        <v>20.436364259974649</v>
      </c>
      <c r="AB14" s="32">
        <v>20.114192292738423</v>
      </c>
      <c r="AC14" s="32">
        <v>20.015277213153354</v>
      </c>
      <c r="AD14" s="32">
        <v>20.00299695685824</v>
      </c>
      <c r="AE14" s="32">
        <v>19.787839517735694</v>
      </c>
      <c r="AF14" s="32">
        <v>20.576053043609257</v>
      </c>
      <c r="AG14" s="32">
        <v>20.3562653942104</v>
      </c>
      <c r="AH14" s="32">
        <v>20.159775586834719</v>
      </c>
      <c r="AI14" s="32">
        <v>20.236101796515111</v>
      </c>
      <c r="AJ14" s="32">
        <v>19.788693971056851</v>
      </c>
      <c r="AK14" s="32">
        <v>19.788693971056851</v>
      </c>
      <c r="AL14" s="32">
        <v>16.6575943479458</v>
      </c>
      <c r="AM14" s="32">
        <v>16.354649172050099</v>
      </c>
      <c r="AN14" s="32">
        <v>16.057062589967899</v>
      </c>
      <c r="AO14" s="32">
        <v>15.764483676794299</v>
      </c>
      <c r="AP14" s="32">
        <v>15.476609290663101</v>
      </c>
      <c r="AQ14" s="32">
        <v>15.0629664877259</v>
      </c>
      <c r="AR14" s="32">
        <v>14.6711274198243</v>
      </c>
      <c r="AS14" s="32">
        <v>14.3007635356891</v>
      </c>
      <c r="AT14" s="32">
        <v>13.9496951188843</v>
      </c>
      <c r="AU14" s="32">
        <v>13.616581118909901</v>
      </c>
      <c r="AV14" s="32">
        <v>13.2479410904629</v>
      </c>
      <c r="AW14" s="32">
        <v>12.944666407203</v>
      </c>
      <c r="AX14" s="32">
        <v>12.4528504355598</v>
      </c>
      <c r="AY14" s="32">
        <v>12.1182282952179</v>
      </c>
      <c r="AZ14" s="32">
        <v>11.799867359253799</v>
      </c>
      <c r="BA14" s="32">
        <v>10.414952340547499</v>
      </c>
      <c r="BB14" s="32">
        <v>9.3118008641641303</v>
      </c>
      <c r="BC14" s="32">
        <v>8.3025912357942513</v>
      </c>
    </row>
    <row r="15" spans="1:55" ht="15.75" x14ac:dyDescent="0.2">
      <c r="A15" s="18" t="s">
        <v>21</v>
      </c>
      <c r="B15" s="32">
        <v>1.3914946475663019</v>
      </c>
      <c r="C15" s="32">
        <v>1.4006463045665383</v>
      </c>
      <c r="D15" s="32">
        <v>1.4299502927512273</v>
      </c>
      <c r="E15" s="32">
        <v>1.3925553418173982</v>
      </c>
      <c r="F15" s="32">
        <v>1.3548520460148912</v>
      </c>
      <c r="G15" s="32">
        <v>1.2959224845831672</v>
      </c>
      <c r="H15" s="32">
        <v>1.2534971985958134</v>
      </c>
      <c r="I15" s="32">
        <v>1.2537775950236651</v>
      </c>
      <c r="J15" s="32">
        <v>1.2118685810741636</v>
      </c>
      <c r="K15" s="32">
        <v>1.2142196490489494</v>
      </c>
      <c r="L15" s="32">
        <v>1.186887949760312</v>
      </c>
      <c r="M15" s="32">
        <v>1.1788170790656136</v>
      </c>
      <c r="N15" s="32">
        <v>1.1734433703299956</v>
      </c>
      <c r="O15" s="32">
        <v>1.1678099022295416</v>
      </c>
      <c r="P15" s="32">
        <v>1.1620431137689835</v>
      </c>
      <c r="Q15" s="32">
        <v>1.1666593915682395</v>
      </c>
      <c r="R15" s="32">
        <v>1.1813803402079812</v>
      </c>
      <c r="S15" s="32">
        <v>1.1645887508189421</v>
      </c>
      <c r="T15" s="32">
        <v>1.1175863768784216</v>
      </c>
      <c r="U15" s="32">
        <v>1.0603211822330274</v>
      </c>
      <c r="V15" s="32">
        <v>0.99559013100577776</v>
      </c>
      <c r="W15" s="32">
        <v>1.0185229570758072</v>
      </c>
      <c r="X15" s="32">
        <v>0.96687282716015166</v>
      </c>
      <c r="Y15" s="32">
        <v>0.94914880596328166</v>
      </c>
      <c r="Z15" s="32">
        <v>0.88286363116456912</v>
      </c>
      <c r="AA15" s="32">
        <v>0.83015636606056664</v>
      </c>
      <c r="AB15" s="32">
        <v>0.78215580052120837</v>
      </c>
      <c r="AC15" s="32">
        <v>0.8478147055007389</v>
      </c>
      <c r="AD15" s="32">
        <v>0.86276392142176583</v>
      </c>
      <c r="AE15" s="32">
        <v>0.8772767046290133</v>
      </c>
      <c r="AF15" s="32">
        <v>0.88979830164191887</v>
      </c>
      <c r="AG15" s="32">
        <v>0.87565520836727662</v>
      </c>
      <c r="AH15" s="32">
        <v>0.80701621157860837</v>
      </c>
      <c r="AI15" s="32">
        <v>0.8546972474498572</v>
      </c>
      <c r="AJ15" s="32">
        <v>0.80535698867408212</v>
      </c>
      <c r="AK15" s="32">
        <v>0.80597794176274007</v>
      </c>
      <c r="AL15" s="32">
        <v>0.75248561289289295</v>
      </c>
      <c r="AM15" s="32">
        <v>0.75553285547550497</v>
      </c>
      <c r="AN15" s="32">
        <v>0.7585800980581161</v>
      </c>
      <c r="AO15" s="32">
        <v>0.76162734064072801</v>
      </c>
      <c r="AP15" s="32">
        <v>0.76467458322333903</v>
      </c>
      <c r="AQ15" s="32">
        <v>0.76464570196231607</v>
      </c>
      <c r="AR15" s="32">
        <v>0.764616820701294</v>
      </c>
      <c r="AS15" s="32">
        <v>0.76458793944027104</v>
      </c>
      <c r="AT15" s="32">
        <v>0.76455905817924807</v>
      </c>
      <c r="AU15" s="32">
        <v>0.764530176918226</v>
      </c>
      <c r="AV15" s="32">
        <v>0.76582551481324801</v>
      </c>
      <c r="AW15" s="32">
        <v>0.76712085270827002</v>
      </c>
      <c r="AX15" s="32">
        <v>0.76841619060329303</v>
      </c>
      <c r="AY15" s="32">
        <v>0.76971152849831503</v>
      </c>
      <c r="AZ15" s="32">
        <v>0.77100686639333693</v>
      </c>
      <c r="BA15" s="32">
        <v>0.80162880688134897</v>
      </c>
      <c r="BB15" s="32">
        <v>0.83459021171520098</v>
      </c>
      <c r="BC15" s="32">
        <v>0.86755160718602997</v>
      </c>
    </row>
    <row r="16" spans="1:55" s="8" customFormat="1" x14ac:dyDescent="0.2">
      <c r="A16" s="14" t="s">
        <v>10</v>
      </c>
      <c r="B16" s="33">
        <f>SUM(B5:B15)-B13</f>
        <v>522.78126884415587</v>
      </c>
      <c r="C16" s="33">
        <f t="shared" ref="C16:AL16" si="11">SUM(C5:C15)-C13</f>
        <v>524.03836501714079</v>
      </c>
      <c r="D16" s="33">
        <f t="shared" si="11"/>
        <v>523.26236338378067</v>
      </c>
      <c r="E16" s="33">
        <f t="shared" si="11"/>
        <v>516.43389514883881</v>
      </c>
      <c r="F16" s="33">
        <f t="shared" si="11"/>
        <v>510.53725475899785</v>
      </c>
      <c r="G16" s="33">
        <f t="shared" si="11"/>
        <v>536.95546174990466</v>
      </c>
      <c r="H16" s="33">
        <f t="shared" si="11"/>
        <v>531.70628536508923</v>
      </c>
      <c r="I16" s="33">
        <f t="shared" si="11"/>
        <v>539.39250832096377</v>
      </c>
      <c r="J16" s="33">
        <f t="shared" si="11"/>
        <v>552.13883598604468</v>
      </c>
      <c r="K16" s="33">
        <f t="shared" si="11"/>
        <v>557.92271377139423</v>
      </c>
      <c r="L16" s="33">
        <f t="shared" si="11"/>
        <v>561.79724572569251</v>
      </c>
      <c r="M16" s="33">
        <f t="shared" si="11"/>
        <v>563.8767336210044</v>
      </c>
      <c r="N16" s="33">
        <f t="shared" si="11"/>
        <v>570.24130115925243</v>
      </c>
      <c r="O16" s="33">
        <f t="shared" si="11"/>
        <v>589.69523788423646</v>
      </c>
      <c r="P16" s="33">
        <f t="shared" si="11"/>
        <v>595.18668737605401</v>
      </c>
      <c r="Q16" s="33">
        <f t="shared" si="11"/>
        <v>596.05524814402088</v>
      </c>
      <c r="R16" s="33">
        <f t="shared" si="11"/>
        <v>585.53693399045062</v>
      </c>
      <c r="S16" s="33">
        <f t="shared" si="11"/>
        <v>579.92322198060015</v>
      </c>
      <c r="T16" s="33">
        <f t="shared" si="11"/>
        <v>566.87538095009756</v>
      </c>
      <c r="U16" s="33">
        <f t="shared" si="11"/>
        <v>511.54495046239583</v>
      </c>
      <c r="V16" s="33">
        <f t="shared" si="11"/>
        <v>522.89153784011842</v>
      </c>
      <c r="W16" s="33">
        <f t="shared" si="11"/>
        <v>509.65923326965134</v>
      </c>
      <c r="X16" s="33">
        <f t="shared" si="11"/>
        <v>490.18215585068418</v>
      </c>
      <c r="Y16" s="33">
        <f t="shared" si="11"/>
        <v>454.16399246670812</v>
      </c>
      <c r="Z16" s="33">
        <f t="shared" si="11"/>
        <v>432.86145670039014</v>
      </c>
      <c r="AA16" s="33">
        <f t="shared" si="11"/>
        <v>443.41421871945261</v>
      </c>
      <c r="AB16" s="33">
        <f t="shared" si="11"/>
        <v>439.99818938300768</v>
      </c>
      <c r="AC16" s="33">
        <f t="shared" si="11"/>
        <v>433.20775263811868</v>
      </c>
      <c r="AD16" s="33">
        <f t="shared" si="11"/>
        <v>429.15501422778055</v>
      </c>
      <c r="AE16" s="33">
        <f t="shared" si="11"/>
        <v>417.36167915769465</v>
      </c>
      <c r="AF16" s="33">
        <f t="shared" si="11"/>
        <v>379.96335900503317</v>
      </c>
      <c r="AG16" s="33">
        <f t="shared" si="11"/>
        <v>415.07158535422798</v>
      </c>
      <c r="AH16" s="33">
        <f t="shared" si="11"/>
        <v>415.663776548903</v>
      </c>
      <c r="AI16" s="33">
        <f t="shared" si="11"/>
        <v>387.4879674455463</v>
      </c>
      <c r="AJ16" s="33">
        <f t="shared" si="11"/>
        <v>371.6364981709109</v>
      </c>
      <c r="AK16" s="33">
        <f t="shared" si="11"/>
        <v>373.36874954878283</v>
      </c>
      <c r="AL16" s="33">
        <f t="shared" si="11"/>
        <v>374.12425476980997</v>
      </c>
      <c r="AM16" s="33">
        <f t="shared" ref="AM16" si="12">SUM(AM5:AM15)-AM13</f>
        <v>365.20703131361103</v>
      </c>
      <c r="AN16" s="33">
        <f t="shared" ref="AN16" si="13">SUM(AN5:AN15)-AN13</f>
        <v>357.00230609999994</v>
      </c>
      <c r="AO16" s="33">
        <f t="shared" ref="AO16" si="14">SUM(AO5:AO15)-AO13</f>
        <v>349.46493350805508</v>
      </c>
      <c r="AP16" s="33">
        <f t="shared" ref="AP16" si="15">SUM(AP5:AP15)-AP13</f>
        <v>342.04840516721538</v>
      </c>
      <c r="AQ16" s="33">
        <f t="shared" ref="AQ16" si="16">SUM(AQ5:AQ15)-AQ13</f>
        <v>331.71705793759116</v>
      </c>
      <c r="AR16" s="33">
        <f t="shared" ref="AR16" si="17">SUM(AR5:AR15)-AR13</f>
        <v>321.36066756809959</v>
      </c>
      <c r="AS16" s="33">
        <f t="shared" ref="AS16" si="18">SUM(AS5:AS15)-AS13</f>
        <v>318.09152071036863</v>
      </c>
      <c r="AT16" s="33">
        <f t="shared" ref="AT16" si="19">SUM(AT5:AT15)-AT13</f>
        <v>314.98529891339047</v>
      </c>
      <c r="AU16" s="33">
        <f t="shared" ref="AU16" si="20">SUM(AU5:AU15)-AU13</f>
        <v>312.05126447990625</v>
      </c>
      <c r="AV16" s="33">
        <f t="shared" ref="AV16" si="21">SUM(AV5:AV15)-AV13</f>
        <v>309.89419555612972</v>
      </c>
      <c r="AW16" s="33">
        <f t="shared" ref="AW16" si="22">SUM(AW5:AW15)-AW13</f>
        <v>307.77018945531285</v>
      </c>
      <c r="AX16" s="33">
        <f t="shared" ref="AX16" si="23">SUM(AX5:AX15)-AX13</f>
        <v>305.3889691995534</v>
      </c>
      <c r="AY16" s="33">
        <f t="shared" ref="AY16" si="24">SUM(AY5:AY15)-AY13</f>
        <v>303.26928816217463</v>
      </c>
      <c r="AZ16" s="33">
        <f t="shared" ref="AZ16" si="25">SUM(AZ5:AZ15)-AZ13</f>
        <v>301.16726544202675</v>
      </c>
      <c r="BA16" s="33">
        <f t="shared" ref="BA16" si="26">SUM(BA5:BA15)-BA13</f>
        <v>285.81242081124151</v>
      </c>
      <c r="BB16" s="33">
        <f t="shared" ref="BB16" si="27">SUM(BB5:BB15)-BB13</f>
        <v>271.42485584457336</v>
      </c>
      <c r="BC16" s="33">
        <f t="shared" ref="BC16" si="28">SUM(BC5:BC15)-BC13</f>
        <v>253.78704007718397</v>
      </c>
    </row>
    <row r="17" spans="1:55" s="8" customFormat="1" x14ac:dyDescent="0.2">
      <c r="A17" s="16" t="s">
        <v>11</v>
      </c>
      <c r="B17" s="34">
        <f>SUM(B5:B15)</f>
        <v>505.42187085460591</v>
      </c>
      <c r="C17" s="34">
        <f t="shared" ref="C17:AL17" si="29">SUM(C5:C15)</f>
        <v>493.99261383527039</v>
      </c>
      <c r="D17" s="34">
        <f t="shared" si="29"/>
        <v>494.8679251981419</v>
      </c>
      <c r="E17" s="34">
        <f t="shared" si="29"/>
        <v>498.672943983214</v>
      </c>
      <c r="F17" s="34">
        <f t="shared" si="29"/>
        <v>482.31786770605487</v>
      </c>
      <c r="G17" s="34">
        <f t="shared" si="29"/>
        <v>502.29109094245001</v>
      </c>
      <c r="H17" s="34">
        <f t="shared" si="29"/>
        <v>498.16465619446154</v>
      </c>
      <c r="I17" s="34">
        <f t="shared" si="29"/>
        <v>512.59097399646623</v>
      </c>
      <c r="J17" s="34">
        <f t="shared" si="29"/>
        <v>528.37238892586743</v>
      </c>
      <c r="K17" s="34">
        <f t="shared" si="29"/>
        <v>525.40396693659829</v>
      </c>
      <c r="L17" s="34">
        <f t="shared" si="29"/>
        <v>531.79522617485225</v>
      </c>
      <c r="M17" s="34">
        <f t="shared" si="29"/>
        <v>524.69261720591669</v>
      </c>
      <c r="N17" s="34">
        <f t="shared" si="29"/>
        <v>527.27542551908107</v>
      </c>
      <c r="O17" s="34">
        <f t="shared" si="29"/>
        <v>553.60006403525688</v>
      </c>
      <c r="P17" s="34">
        <f t="shared" si="29"/>
        <v>553.96786175669467</v>
      </c>
      <c r="Q17" s="34">
        <f t="shared" si="29"/>
        <v>553.61931997529121</v>
      </c>
      <c r="R17" s="34">
        <f t="shared" si="29"/>
        <v>538.15160169873411</v>
      </c>
      <c r="S17" s="34">
        <f t="shared" si="29"/>
        <v>549.4487585009208</v>
      </c>
      <c r="T17" s="34">
        <f t="shared" si="29"/>
        <v>525.24514031765034</v>
      </c>
      <c r="U17" s="34">
        <f t="shared" si="29"/>
        <v>468.12922441462109</v>
      </c>
      <c r="V17" s="34">
        <f t="shared" si="29"/>
        <v>476.74512458158625</v>
      </c>
      <c r="W17" s="34">
        <f t="shared" si="29"/>
        <v>469.47318661459684</v>
      </c>
      <c r="X17" s="34">
        <f t="shared" si="29"/>
        <v>457.4189949446677</v>
      </c>
      <c r="Y17" s="34">
        <f t="shared" si="29"/>
        <v>409.65585448836714</v>
      </c>
      <c r="Z17" s="34">
        <f t="shared" si="29"/>
        <v>387.98396540887967</v>
      </c>
      <c r="AA17" s="34">
        <f t="shared" si="29"/>
        <v>396.27338324786263</v>
      </c>
      <c r="AB17" s="34">
        <f t="shared" si="29"/>
        <v>392.72839192194965</v>
      </c>
      <c r="AC17" s="34">
        <f t="shared" si="29"/>
        <v>396.75755638278832</v>
      </c>
      <c r="AD17" s="34">
        <f t="shared" si="29"/>
        <v>378.01859577978212</v>
      </c>
      <c r="AE17" s="34">
        <f t="shared" si="29"/>
        <v>367.39373986020729</v>
      </c>
      <c r="AF17" s="34">
        <f t="shared" si="29"/>
        <v>336.83171879131851</v>
      </c>
      <c r="AG17" s="34">
        <f t="shared" si="29"/>
        <v>371.45365127500531</v>
      </c>
      <c r="AH17" s="34">
        <f t="shared" si="29"/>
        <v>370.85912839064684</v>
      </c>
      <c r="AI17" s="34">
        <f t="shared" si="29"/>
        <v>331.14726635490717</v>
      </c>
      <c r="AJ17" s="34">
        <f t="shared" si="29"/>
        <v>319.53749566982498</v>
      </c>
      <c r="AK17" s="34">
        <f t="shared" si="29"/>
        <v>322.08736063630437</v>
      </c>
      <c r="AL17" s="34">
        <f t="shared" si="29"/>
        <v>323.66047944593896</v>
      </c>
      <c r="AM17" s="34">
        <f t="shared" ref="AM17:BC17" si="30">SUM(AM5:AM15)</f>
        <v>315.56086957834748</v>
      </c>
      <c r="AN17" s="34">
        <f t="shared" si="30"/>
        <v>308.17375795334385</v>
      </c>
      <c r="AO17" s="34">
        <f t="shared" si="30"/>
        <v>301.45399895000645</v>
      </c>
      <c r="AP17" s="34">
        <f t="shared" si="30"/>
        <v>294.85508419777415</v>
      </c>
      <c r="AQ17" s="34">
        <f t="shared" si="30"/>
        <v>285.00996465321441</v>
      </c>
      <c r="AR17" s="34">
        <f t="shared" si="30"/>
        <v>275.13980196878731</v>
      </c>
      <c r="AS17" s="34">
        <f t="shared" si="30"/>
        <v>272.35688279612083</v>
      </c>
      <c r="AT17" s="34">
        <f t="shared" si="30"/>
        <v>269.73688868420714</v>
      </c>
      <c r="AU17" s="34">
        <f t="shared" si="30"/>
        <v>267.28908193578741</v>
      </c>
      <c r="AV17" s="34">
        <f t="shared" si="30"/>
        <v>264.10092063926209</v>
      </c>
      <c r="AW17" s="34">
        <f t="shared" si="30"/>
        <v>260.94582216569637</v>
      </c>
      <c r="AX17" s="34">
        <f t="shared" si="30"/>
        <v>257.53350953718808</v>
      </c>
      <c r="AY17" s="34">
        <f t="shared" si="30"/>
        <v>254.3827361270605</v>
      </c>
      <c r="AZ17" s="34">
        <f t="shared" si="30"/>
        <v>251.24962103416374</v>
      </c>
      <c r="BA17" s="34">
        <f t="shared" si="30"/>
        <v>236.6729380891878</v>
      </c>
      <c r="BB17" s="34">
        <f t="shared" si="30"/>
        <v>223.06353480832897</v>
      </c>
      <c r="BC17" s="34">
        <f t="shared" si="30"/>
        <v>203.17043220628059</v>
      </c>
    </row>
    <row r="18" spans="1:55" x14ac:dyDescent="0.2">
      <c r="A18" s="10" t="s">
        <v>20</v>
      </c>
      <c r="B18" s="32">
        <f t="shared" ref="B18:AH18" si="31">B11+B12+B14+B15</f>
        <v>96.566083684172796</v>
      </c>
      <c r="C18" s="32">
        <f t="shared" si="31"/>
        <v>97.746710383582283</v>
      </c>
      <c r="D18" s="32">
        <f t="shared" si="31"/>
        <v>97.263520569204744</v>
      </c>
      <c r="E18" s="32">
        <f t="shared" si="31"/>
        <v>95.33533238322633</v>
      </c>
      <c r="F18" s="32">
        <f t="shared" si="31"/>
        <v>94.356587002130155</v>
      </c>
      <c r="G18" s="32">
        <f t="shared" si="31"/>
        <v>98.2123008337974</v>
      </c>
      <c r="H18" s="32">
        <f t="shared" si="31"/>
        <v>96.131200305997496</v>
      </c>
      <c r="I18" s="32">
        <f t="shared" si="31"/>
        <v>97.95425202839354</v>
      </c>
      <c r="J18" s="32">
        <f t="shared" si="31"/>
        <v>98.026691750993734</v>
      </c>
      <c r="K18" s="32">
        <f t="shared" si="31"/>
        <v>99.277663944916512</v>
      </c>
      <c r="L18" s="32">
        <f t="shared" si="31"/>
        <v>101.22307038744951</v>
      </c>
      <c r="M18" s="32">
        <f t="shared" si="31"/>
        <v>104.60712097620971</v>
      </c>
      <c r="N18" s="32">
        <f t="shared" si="31"/>
        <v>104.07795300686195</v>
      </c>
      <c r="O18" s="32">
        <f t="shared" si="31"/>
        <v>105.77565305829212</v>
      </c>
      <c r="P18" s="32">
        <f t="shared" si="31"/>
        <v>107.50057895938454</v>
      </c>
      <c r="Q18" s="32">
        <f t="shared" si="31"/>
        <v>107.67290343062727</v>
      </c>
      <c r="R18" s="32">
        <f t="shared" si="31"/>
        <v>102.88337787440186</v>
      </c>
      <c r="S18" s="32">
        <f t="shared" si="31"/>
        <v>103.18581398365855</v>
      </c>
      <c r="T18" s="32">
        <f t="shared" si="31"/>
        <v>99.082637600845914</v>
      </c>
      <c r="U18" s="32">
        <f t="shared" si="31"/>
        <v>93.093954980307885</v>
      </c>
      <c r="V18" s="32">
        <f t="shared" si="31"/>
        <v>92.998516870877197</v>
      </c>
      <c r="W18" s="32">
        <f t="shared" si="31"/>
        <v>92.583185698758314</v>
      </c>
      <c r="X18" s="32">
        <f t="shared" si="31"/>
        <v>89.911923227905675</v>
      </c>
      <c r="Y18" s="32">
        <f t="shared" si="31"/>
        <v>86.294508225359849</v>
      </c>
      <c r="Z18" s="32">
        <f t="shared" si="31"/>
        <v>85.216429232871619</v>
      </c>
      <c r="AA18" s="32">
        <f t="shared" si="31"/>
        <v>83.459090405926105</v>
      </c>
      <c r="AB18" s="32">
        <f t="shared" si="31"/>
        <v>83.649068720598635</v>
      </c>
      <c r="AC18" s="32">
        <f t="shared" si="31"/>
        <v>82.264366651666251</v>
      </c>
      <c r="AD18" s="32">
        <f t="shared" si="31"/>
        <v>82.679797903119891</v>
      </c>
      <c r="AE18" s="32">
        <f t="shared" si="31"/>
        <v>80.997073101213047</v>
      </c>
      <c r="AF18" s="32">
        <f t="shared" si="31"/>
        <v>79.925981203398436</v>
      </c>
      <c r="AG18" s="32">
        <f t="shared" si="31"/>
        <v>82.945677322200183</v>
      </c>
      <c r="AH18" s="32">
        <f t="shared" si="31"/>
        <v>78.601967264391746</v>
      </c>
      <c r="AI18" s="32">
        <f t="shared" ref="AI18:AL18" si="32">AI11+AI12+AI14+AI15</f>
        <v>78.686607499071897</v>
      </c>
      <c r="AJ18" s="32">
        <f t="shared" si="32"/>
        <v>72.625602455798557</v>
      </c>
      <c r="AK18" s="32">
        <f t="shared" si="32"/>
        <v>72.465431041148776</v>
      </c>
      <c r="AL18" s="32">
        <f t="shared" si="32"/>
        <v>71.509899910356395</v>
      </c>
      <c r="AM18" s="32">
        <f t="shared" ref="AM18:BC18" si="33">AM11+AM12+AM14+AM15</f>
        <v>69.951989071591015</v>
      </c>
      <c r="AN18" s="32">
        <f t="shared" si="33"/>
        <v>69.104935965393821</v>
      </c>
      <c r="AO18" s="32">
        <f t="shared" si="33"/>
        <v>68.187454554514133</v>
      </c>
      <c r="AP18" s="32">
        <f t="shared" si="33"/>
        <v>67.390817394739443</v>
      </c>
      <c r="AQ18" s="32">
        <f t="shared" si="33"/>
        <v>66.638680857990423</v>
      </c>
      <c r="AR18" s="32">
        <f t="shared" si="33"/>
        <v>65.861501181373896</v>
      </c>
      <c r="AS18" s="32">
        <f t="shared" si="33"/>
        <v>65.13297620994507</v>
      </c>
      <c r="AT18" s="32">
        <f t="shared" si="33"/>
        <v>64.563443223551545</v>
      </c>
      <c r="AU18" s="32">
        <f t="shared" si="33"/>
        <v>64.173963752086721</v>
      </c>
      <c r="AV18" s="32">
        <f t="shared" si="33"/>
        <v>63.719195988224961</v>
      </c>
      <c r="AW18" s="32">
        <f t="shared" si="33"/>
        <v>63.297491047322566</v>
      </c>
      <c r="AX18" s="32">
        <f t="shared" si="33"/>
        <v>62.618571951477691</v>
      </c>
      <c r="AY18" s="32">
        <f t="shared" si="33"/>
        <v>62.201192074013612</v>
      </c>
      <c r="AZ18" s="32">
        <f t="shared" si="33"/>
        <v>61.80147051378033</v>
      </c>
      <c r="BA18" s="32">
        <f t="shared" si="33"/>
        <v>60.344954740959047</v>
      </c>
      <c r="BB18" s="32">
        <f t="shared" si="33"/>
        <v>59.278511149059632</v>
      </c>
      <c r="BC18" s="32">
        <f t="shared" si="33"/>
        <v>58.371438095577886</v>
      </c>
    </row>
    <row r="23" spans="1:55" x14ac:dyDescent="0.2">
      <c r="AK23" s="23"/>
      <c r="AN23" s="35" t="s">
        <v>19</v>
      </c>
      <c r="AO23" s="35"/>
      <c r="AP23" s="35"/>
      <c r="AQ23" s="35"/>
      <c r="AR23" s="35"/>
      <c r="AS23" s="35"/>
      <c r="AT23" s="35"/>
    </row>
    <row r="24" spans="1:55" x14ac:dyDescent="0.2">
      <c r="AN24" s="7">
        <v>2022</v>
      </c>
      <c r="AO24" s="7">
        <v>2025</v>
      </c>
      <c r="AP24" s="7">
        <v>2030</v>
      </c>
      <c r="AQ24" s="7">
        <v>2035</v>
      </c>
      <c r="AR24" s="7">
        <v>2040</v>
      </c>
      <c r="AS24" s="7">
        <v>2045</v>
      </c>
      <c r="AT24" s="7">
        <v>2050</v>
      </c>
    </row>
    <row r="25" spans="1:55" x14ac:dyDescent="0.2">
      <c r="AN25" s="39" t="s">
        <v>23</v>
      </c>
      <c r="AO25" s="40"/>
      <c r="AP25" s="40"/>
      <c r="AQ25" s="40"/>
      <c r="AR25" s="40"/>
      <c r="AS25" s="40"/>
      <c r="AT25" s="40"/>
    </row>
    <row r="26" spans="1:55" x14ac:dyDescent="0.2">
      <c r="AK26" s="36" t="s">
        <v>6</v>
      </c>
      <c r="AN26" s="11">
        <f t="shared" ref="AN26:AN40" si="34">AH4/$B4-1</f>
        <v>-0.20917456481989838</v>
      </c>
      <c r="AO26" s="11">
        <f t="shared" ref="AO26:AO40" si="35">AK4/$B4-1</f>
        <v>-0.29401079786801176</v>
      </c>
      <c r="AP26" s="11">
        <f t="shared" ref="AP26:AP40" si="36">AP4/$B4-1</f>
        <v>-0.35558938926734596</v>
      </c>
      <c r="AQ26" s="11">
        <f>AU4/$B4-1</f>
        <v>-0.41842217415417315</v>
      </c>
      <c r="AR26" s="11">
        <f>AZ4/$B4-1</f>
        <v>-0.43839214729433296</v>
      </c>
      <c r="AS26" s="11">
        <f>BA4/$B4-1</f>
        <v>-0.4710008607843208</v>
      </c>
      <c r="AT26" s="11">
        <f>BB4/$B4-1</f>
        <v>-0.50225531120886058</v>
      </c>
    </row>
    <row r="27" spans="1:55" x14ac:dyDescent="0.2">
      <c r="AK27" s="24" t="s">
        <v>12</v>
      </c>
      <c r="AN27" s="11">
        <f t="shared" si="34"/>
        <v>-0.31077627440263822</v>
      </c>
      <c r="AO27" s="11">
        <f t="shared" si="35"/>
        <v>-0.52341131935267859</v>
      </c>
      <c r="AP27" s="11">
        <f t="shared" si="36"/>
        <v>-0.58981854038535841</v>
      </c>
      <c r="AQ27" s="11">
        <f t="shared" ref="AQ27:AQ40" si="37">AU5/$B5-1</f>
        <v>-0.70709004130337727</v>
      </c>
      <c r="AR27" s="11">
        <f t="shared" ref="AR27:AR40" si="38">AZ5/$B5-1</f>
        <v>-0.71202561142129572</v>
      </c>
      <c r="AS27" s="11">
        <f t="shared" ref="AS27:AT27" si="39">BA5/$B5-1</f>
        <v>-0.75680117079502995</v>
      </c>
      <c r="AT27" s="11">
        <f t="shared" si="39"/>
        <v>-0.73690896147570217</v>
      </c>
    </row>
    <row r="28" spans="1:55" x14ac:dyDescent="0.2">
      <c r="AK28" s="24" t="s">
        <v>13</v>
      </c>
      <c r="AN28" s="11">
        <f t="shared" si="34"/>
        <v>-0.40595713068629102</v>
      </c>
      <c r="AO28" s="11">
        <f t="shared" si="35"/>
        <v>-0.46059170375734859</v>
      </c>
      <c r="AP28" s="11">
        <f t="shared" si="36"/>
        <v>-0.4369105761748201</v>
      </c>
      <c r="AQ28" s="11">
        <f t="shared" si="37"/>
        <v>-0.45878470772542079</v>
      </c>
      <c r="AR28" s="11">
        <f t="shared" si="38"/>
        <v>-0.46163315876289568</v>
      </c>
      <c r="AS28" s="11">
        <f t="shared" ref="AS28:AT28" si="40">BA6/$B6-1</f>
        <v>-0.4691691230552163</v>
      </c>
      <c r="AT28" s="11">
        <f t="shared" si="40"/>
        <v>-0.46619849634712562</v>
      </c>
    </row>
    <row r="29" spans="1:55" x14ac:dyDescent="0.2">
      <c r="AK29" s="24" t="s">
        <v>14</v>
      </c>
      <c r="AN29" s="11">
        <f t="shared" si="34"/>
        <v>6.6181456101410463E-2</v>
      </c>
      <c r="AO29" s="11">
        <f t="shared" si="35"/>
        <v>8.7488686287217954E-2</v>
      </c>
      <c r="AP29" s="11">
        <f t="shared" si="36"/>
        <v>-8.9858391091363621E-2</v>
      </c>
      <c r="AQ29" s="11">
        <f t="shared" si="37"/>
        <v>-0.15681193421026451</v>
      </c>
      <c r="AR29" s="11">
        <f t="shared" si="38"/>
        <v>-0.21772377909425022</v>
      </c>
      <c r="AS29" s="11">
        <f t="shared" ref="AS29:AT29" si="41">BA7/$B7-1</f>
        <v>-0.26599597479420722</v>
      </c>
      <c r="AT29" s="11">
        <f t="shared" si="41"/>
        <v>-0.34974307028961338</v>
      </c>
    </row>
    <row r="30" spans="1:55" x14ac:dyDescent="0.2">
      <c r="AK30" s="24" t="s">
        <v>15</v>
      </c>
      <c r="AN30" s="11">
        <f t="shared" si="34"/>
        <v>-7.5559966053449501E-2</v>
      </c>
      <c r="AO30" s="11">
        <f t="shared" si="35"/>
        <v>-0.11681968019659428</v>
      </c>
      <c r="AP30" s="11">
        <f t="shared" si="36"/>
        <v>-0.13090316857243189</v>
      </c>
      <c r="AQ30" s="11">
        <f t="shared" si="37"/>
        <v>-0.14957424212079407</v>
      </c>
      <c r="AR30" s="11">
        <f t="shared" si="38"/>
        <v>-0.16551349898674395</v>
      </c>
      <c r="AS30" s="11">
        <f t="shared" ref="AS30:AT30" si="42">BA8/$B8-1</f>
        <v>-0.19034454375162002</v>
      </c>
      <c r="AT30" s="11">
        <f t="shared" si="42"/>
        <v>-0.28570120323215953</v>
      </c>
    </row>
    <row r="31" spans="1:55" x14ac:dyDescent="0.2">
      <c r="AK31" s="24" t="s">
        <v>16</v>
      </c>
      <c r="AN31" s="11">
        <f t="shared" si="34"/>
        <v>-0.53936829895856031</v>
      </c>
      <c r="AO31" s="11">
        <f t="shared" si="35"/>
        <v>-0.48930434262483757</v>
      </c>
      <c r="AP31" s="11">
        <f t="shared" si="36"/>
        <v>-0.59706150084001974</v>
      </c>
      <c r="AQ31" s="11">
        <f t="shared" si="37"/>
        <v>-0.5721619929384254</v>
      </c>
      <c r="AR31" s="11">
        <f t="shared" si="38"/>
        <v>-0.54129612614125744</v>
      </c>
      <c r="AS31" s="11">
        <f t="shared" ref="AS31:AT31" si="43">BA9/$B9-1</f>
        <v>-0.52789451184138159</v>
      </c>
      <c r="AT31" s="11">
        <f t="shared" si="43"/>
        <v>-0.53059078469106513</v>
      </c>
    </row>
    <row r="32" spans="1:55" x14ac:dyDescent="0.2">
      <c r="AK32" s="24" t="s">
        <v>17</v>
      </c>
      <c r="AN32" s="11">
        <f t="shared" si="34"/>
        <v>-0.64434417200251293</v>
      </c>
      <c r="AO32" s="11">
        <f t="shared" si="35"/>
        <v>-0.70286464557739436</v>
      </c>
      <c r="AP32" s="11">
        <f t="shared" si="36"/>
        <v>-0.69790547548196014</v>
      </c>
      <c r="AQ32" s="11">
        <f t="shared" si="37"/>
        <v>-0.72140970793452786</v>
      </c>
      <c r="AR32" s="11">
        <f t="shared" si="38"/>
        <v>-0.73006257309227973</v>
      </c>
      <c r="AS32" s="11">
        <f t="shared" ref="AS32:AT32" si="44">BA10/$B10-1</f>
        <v>-0.7415842094991878</v>
      </c>
      <c r="AT32" s="11">
        <f t="shared" si="44"/>
        <v>-0.75929730711689325</v>
      </c>
    </row>
    <row r="33" spans="37:46" x14ac:dyDescent="0.2">
      <c r="AK33" s="25" t="s">
        <v>7</v>
      </c>
      <c r="AN33" s="11">
        <f t="shared" si="34"/>
        <v>-0.36993777176616371</v>
      </c>
      <c r="AO33" s="11">
        <f t="shared" si="35"/>
        <v>-0.46754308389707833</v>
      </c>
      <c r="AP33" s="11">
        <f t="shared" si="36"/>
        <v>-0.46756479921751315</v>
      </c>
      <c r="AQ33" s="11">
        <f t="shared" si="37"/>
        <v>-0.49391557073142822</v>
      </c>
      <c r="AR33" s="11">
        <f t="shared" si="38"/>
        <v>-0.50734198837620958</v>
      </c>
      <c r="AS33" s="11">
        <f t="shared" ref="AS33:AT33" si="45">BA11/$B11-1</f>
        <v>-0.50571133312140193</v>
      </c>
      <c r="AT33" s="11">
        <f t="shared" si="45"/>
        <v>-0.49812861041317269</v>
      </c>
    </row>
    <row r="34" spans="37:46" x14ac:dyDescent="0.2">
      <c r="AK34" s="24" t="s">
        <v>8</v>
      </c>
      <c r="AN34" s="11">
        <f t="shared" si="34"/>
        <v>-0.11785572309529413</v>
      </c>
      <c r="AO34" s="11">
        <f t="shared" si="35"/>
        <v>-0.17175420781120998</v>
      </c>
      <c r="AP34" s="11">
        <f t="shared" si="36"/>
        <v>-0.19059669146299107</v>
      </c>
      <c r="AQ34" s="11">
        <f t="shared" si="37"/>
        <v>-0.19992836955218274</v>
      </c>
      <c r="AR34" s="11">
        <f t="shared" si="38"/>
        <v>-0.20130881275051882</v>
      </c>
      <c r="AS34" s="11">
        <f t="shared" ref="AS34:AT34" si="46">BA12/$B12-1</f>
        <v>-0.2056009197384201</v>
      </c>
      <c r="AT34" s="11">
        <f t="shared" si="46"/>
        <v>-0.21302874913946723</v>
      </c>
    </row>
    <row r="35" spans="37:46" x14ac:dyDescent="0.2">
      <c r="AK35" s="25" t="s">
        <v>18</v>
      </c>
      <c r="AN35" s="11">
        <f t="shared" si="34"/>
        <v>1.5810024163987566</v>
      </c>
      <c r="AO35" s="11">
        <f t="shared" si="35"/>
        <v>1.9540994994958294</v>
      </c>
      <c r="AP35" s="11">
        <f t="shared" si="36"/>
        <v>1.7186035482250444</v>
      </c>
      <c r="AQ35" s="11">
        <f t="shared" si="37"/>
        <v>1.5785561556377039</v>
      </c>
      <c r="AR35" s="11">
        <f t="shared" si="38"/>
        <v>1.8755400641146944</v>
      </c>
      <c r="AS35" s="11">
        <f t="shared" ref="AS35:AT35" si="47">BA13/$B13-1</f>
        <v>1.8307135277176534</v>
      </c>
      <c r="AT35" s="11">
        <f t="shared" si="47"/>
        <v>1.7858869913206097</v>
      </c>
    </row>
    <row r="36" spans="37:46" x14ac:dyDescent="0.2">
      <c r="AK36" s="24" t="s">
        <v>9</v>
      </c>
      <c r="AN36" s="11">
        <f t="shared" si="34"/>
        <v>6.1274186741450798E-2</v>
      </c>
      <c r="AO36" s="11">
        <f t="shared" si="35"/>
        <v>4.1739279802479601E-2</v>
      </c>
      <c r="AP36" s="11">
        <f t="shared" si="36"/>
        <v>-0.18526246149337533</v>
      </c>
      <c r="AQ36" s="11">
        <f t="shared" si="37"/>
        <v>-0.28318021245200597</v>
      </c>
      <c r="AR36" s="11">
        <f t="shared" si="38"/>
        <v>-0.37881775610998836</v>
      </c>
      <c r="AS36" s="11">
        <f t="shared" ref="AS36:AT36" si="48">BA14/$B14-1</f>
        <v>-0.45172405181019359</v>
      </c>
      <c r="AT36" s="11">
        <f t="shared" si="48"/>
        <v>-0.50979742573782516</v>
      </c>
    </row>
    <row r="37" spans="37:46" ht="15.75" x14ac:dyDescent="0.2">
      <c r="AK37" s="18" t="s">
        <v>21</v>
      </c>
      <c r="AN37" s="11">
        <f t="shared" si="34"/>
        <v>-0.42003642415005715</v>
      </c>
      <c r="AO37" s="11">
        <f t="shared" si="35"/>
        <v>-0.4207825785227558</v>
      </c>
      <c r="AP37" s="11">
        <f t="shared" si="36"/>
        <v>-0.45046530753047409</v>
      </c>
      <c r="AQ37" s="11">
        <f t="shared" si="37"/>
        <v>-0.45056908536775553</v>
      </c>
      <c r="AR37" s="11">
        <f t="shared" si="38"/>
        <v>-0.44591460143823514</v>
      </c>
      <c r="AS37" s="11">
        <f t="shared" ref="AS37:AT37" si="49">BA15/$B15-1</f>
        <v>-0.42390809171750476</v>
      </c>
      <c r="AT37" s="11">
        <f t="shared" si="49"/>
        <v>-0.40022032195748392</v>
      </c>
    </row>
    <row r="38" spans="37:46" x14ac:dyDescent="0.2">
      <c r="AK38" s="26" t="s">
        <v>10</v>
      </c>
      <c r="AN38" s="15">
        <f t="shared" si="34"/>
        <v>-0.20489925458133662</v>
      </c>
      <c r="AO38" s="15">
        <f t="shared" si="35"/>
        <v>-0.28580312302641775</v>
      </c>
      <c r="AP38" s="15">
        <f t="shared" si="36"/>
        <v>-0.34571411496156346</v>
      </c>
      <c r="AQ38" s="15">
        <f t="shared" si="37"/>
        <v>-0.40309402215225398</v>
      </c>
      <c r="AR38" s="15">
        <f t="shared" si="38"/>
        <v>-0.42391343494786449</v>
      </c>
      <c r="AS38" s="15">
        <f t="shared" ref="AS38:AT38" si="50">BA16/$B16-1</f>
        <v>-0.45328488634805342</v>
      </c>
      <c r="AT38" s="15">
        <f t="shared" si="50"/>
        <v>-0.4808060808209893</v>
      </c>
    </row>
    <row r="39" spans="37:46" x14ac:dyDescent="0.2">
      <c r="AK39" s="27" t="s">
        <v>11</v>
      </c>
      <c r="AN39" s="15">
        <f t="shared" si="34"/>
        <v>-0.26623846379348426</v>
      </c>
      <c r="AO39" s="15">
        <f t="shared" si="35"/>
        <v>-0.36273560918190095</v>
      </c>
      <c r="AP39" s="15">
        <f t="shared" si="36"/>
        <v>-0.41661589812247213</v>
      </c>
      <c r="AQ39" s="15">
        <f t="shared" si="37"/>
        <v>-0.47115647867822852</v>
      </c>
      <c r="AR39" s="15">
        <f t="shared" si="38"/>
        <v>-0.50289127653037324</v>
      </c>
      <c r="AS39" s="15">
        <f t="shared" ref="AS39:AT39" si="51">BA17/$B17-1</f>
        <v>-0.53173190212563792</v>
      </c>
      <c r="AT39" s="15">
        <f t="shared" si="51"/>
        <v>-0.55865872121608806</v>
      </c>
    </row>
    <row r="40" spans="37:46" x14ac:dyDescent="0.2">
      <c r="AK40" s="36" t="s">
        <v>20</v>
      </c>
      <c r="AN40" s="11">
        <f t="shared" si="34"/>
        <v>-0.18602925307123508</v>
      </c>
      <c r="AO40" s="11">
        <f t="shared" si="35"/>
        <v>-0.24957678434850028</v>
      </c>
      <c r="AP40" s="11">
        <f t="shared" si="36"/>
        <v>-0.30212746728813633</v>
      </c>
      <c r="AQ40" s="11">
        <f t="shared" si="37"/>
        <v>-0.33543992565782343</v>
      </c>
      <c r="AR40" s="11">
        <f t="shared" si="38"/>
        <v>-0.36000852311762943</v>
      </c>
      <c r="AS40" s="11">
        <f t="shared" ref="AS40:AT40" si="52">BA18/$B18-1</f>
        <v>-0.37509162183358169</v>
      </c>
      <c r="AT40" s="11">
        <f t="shared" si="52"/>
        <v>-0.38613528800717645</v>
      </c>
    </row>
  </sheetData>
  <mergeCells count="2">
    <mergeCell ref="B3:AR3"/>
    <mergeCell ref="AN25:AT25"/>
  </mergeCells>
  <dataValidations disablePrompts="1" count="1">
    <dataValidation allowBlank="1" showInputMessage="1" showErrorMessage="1" sqref="A15 AK37" xr:uid="{7483DD80-1BA0-4EBA-97BF-438DEF58365F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E6" sqref="E6"/>
    </sheetView>
  </sheetViews>
  <sheetFormatPr defaultColWidth="8.7109375" defaultRowHeight="12.75" x14ac:dyDescent="0.2"/>
  <cols>
    <col min="1" max="16384" width="8.7109375" style="4"/>
  </cols>
  <sheetData>
    <row r="1" spans="1:2" x14ac:dyDescent="0.2">
      <c r="A1" s="1" t="s">
        <v>0</v>
      </c>
      <c r="B1" s="2" t="s">
        <v>5</v>
      </c>
    </row>
    <row r="2" spans="1:2" x14ac:dyDescent="0.2">
      <c r="A2" s="1" t="s">
        <v>1</v>
      </c>
      <c r="B2" s="1" t="s">
        <v>2</v>
      </c>
    </row>
    <row r="3" spans="1:2" x14ac:dyDescent="0.2">
      <c r="A3" s="1" t="s">
        <v>3</v>
      </c>
      <c r="B3" s="3"/>
    </row>
    <row r="4" spans="1:2" x14ac:dyDescent="0.2">
      <c r="A4" s="1" t="s">
        <v>4</v>
      </c>
      <c r="B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5FD658366DE947B587F7B9CC671C64" ma:contentTypeVersion="10" ma:contentTypeDescription="Creare un nuovo documento." ma:contentTypeScope="" ma:versionID="cf4ed7f21b62ed2dfafaf1aecd24311f">
  <xsd:schema xmlns:xsd="http://www.w3.org/2001/XMLSchema" xmlns:xs="http://www.w3.org/2001/XMLSchema" xmlns:p="http://schemas.microsoft.com/office/2006/metadata/properties" xmlns:ns2="c037102e-0e1c-4758-80ad-4186e3e3ee2b" xmlns:ns3="fdc5842a-90df-4d87-a6ce-37db4e4dd94f" targetNamespace="http://schemas.microsoft.com/office/2006/metadata/properties" ma:root="true" ma:fieldsID="1ed75b34bbe9486093211a83e998717f" ns2:_="" ns3:_="">
    <xsd:import namespace="c037102e-0e1c-4758-80ad-4186e3e3ee2b"/>
    <xsd:import namespace="fdc5842a-90df-4d87-a6ce-37db4e4dd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7102e-0e1c-4758-80ad-4186e3e3e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5842a-90df-4d87-a6ce-37db4e4dd9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565b51-4881-4b2a-b7f5-b2924b4c2029}" ma:internalName="TaxCatchAll" ma:showField="CatchAllData" ma:web="fdc5842a-90df-4d87-a6ce-37db4e4dd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5842a-90df-4d87-a6ce-37db4e4dd94f" xsi:nil="true"/>
    <lcf76f155ced4ddcb4097134ff3c332f xmlns="c037102e-0e1c-4758-80ad-4186e3e3ee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995E8C-7FB7-4EC3-BBF1-47D269AEA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7102e-0e1c-4758-80ad-4186e3e3ee2b"/>
    <ds:schemaRef ds:uri="fdc5842a-90df-4d87-a6ce-37db4e4dd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806835-0687-468B-90EF-CD343F77A2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763E92-0C9B-4EB9-9F8C-31368445EE76}">
  <ds:schemaRefs>
    <ds:schemaRef ds:uri="http://schemas.microsoft.com/office/2006/metadata/properties"/>
    <ds:schemaRef ds:uri="http://schemas.microsoft.com/office/infopath/2007/PartnerControls"/>
    <ds:schemaRef ds:uri="fdc5842a-90df-4d87-a6ce-37db4e4dd94f"/>
    <ds:schemaRef ds:uri="c037102e-0e1c-4758-80ad-4186e3e3ee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antonella.bernetti</dc:creator>
  <cp:lastModifiedBy>Peschi Emanuele</cp:lastModifiedBy>
  <dcterms:created xsi:type="dcterms:W3CDTF">2016-06-22T09:21:43Z</dcterms:created>
  <dcterms:modified xsi:type="dcterms:W3CDTF">2025-09-30T08:39:31Z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0x010100DA5FD658366DE947B587F7B9CC671C64</vt:lpwstr>
  </property>
</Properties>
</file>