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nuario 2025\CERTIFICAZIONE AMBIENTALE 2025\01 REV Ecolanel 2025\"/>
    </mc:Choice>
  </mc:AlternateContent>
  <xr:revisionPtr revIDLastSave="0" documentId="13_ncr:1_{C81F03FE-532A-4B32-B60C-0A08720C6E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a 3" sheetId="1" r:id="rId1"/>
    <sheet name="Metadati" sheetId="2" r:id="rId2"/>
  </sheets>
  <definedNames>
    <definedName name="_xlnm._FilterDatabase" localSheetId="0" hidden="1">'Tabella 3'!$A$1:$E$1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B29" i="1"/>
  <c r="S29" i="1"/>
  <c r="R29" i="1"/>
  <c r="B17" i="1"/>
  <c r="C17" i="1"/>
  <c r="D17" i="1"/>
  <c r="E17" i="1"/>
  <c r="Q29" i="1" l="1"/>
  <c r="P29" i="1" l="1"/>
  <c r="O29" i="1" l="1"/>
  <c r="M24" i="1"/>
  <c r="M29" i="1"/>
  <c r="N29" i="1"/>
  <c r="E10" i="1"/>
  <c r="D10" i="1"/>
  <c r="C10" i="1"/>
  <c r="B10" i="1"/>
  <c r="E8" i="1"/>
  <c r="D8" i="1"/>
  <c r="C8" i="1"/>
  <c r="B8" i="1"/>
  <c r="C4" i="1"/>
  <c r="D4" i="1"/>
  <c r="E4" i="1"/>
  <c r="L29" i="1"/>
  <c r="E12" i="1"/>
  <c r="D12" i="1"/>
  <c r="C12" i="1"/>
  <c r="K29" i="1"/>
  <c r="J29" i="1"/>
  <c r="I29" i="1"/>
  <c r="E16" i="1"/>
  <c r="D16" i="1"/>
  <c r="C16" i="1"/>
  <c r="B16" i="1"/>
  <c r="E19" i="1"/>
  <c r="D19" i="1"/>
  <c r="C19" i="1"/>
  <c r="B19" i="1"/>
  <c r="E15" i="1"/>
  <c r="D15" i="1"/>
  <c r="C15" i="1"/>
  <c r="B15" i="1"/>
  <c r="E21" i="1"/>
  <c r="D21" i="1"/>
  <c r="C21" i="1"/>
  <c r="B21" i="1"/>
  <c r="E6" i="1"/>
  <c r="D6" i="1"/>
  <c r="C6" i="1"/>
  <c r="E18" i="1"/>
  <c r="D18" i="1"/>
  <c r="C18" i="1"/>
  <c r="B18" i="1"/>
  <c r="E7" i="1"/>
  <c r="D7" i="1"/>
  <c r="C7" i="1"/>
  <c r="B7" i="1"/>
  <c r="E14" i="1"/>
  <c r="D14" i="1"/>
  <c r="C14" i="1"/>
  <c r="B14" i="1"/>
  <c r="E5" i="1"/>
  <c r="D5" i="1"/>
</calcChain>
</file>

<file path=xl/sharedStrings.xml><?xml version="1.0" encoding="utf-8"?>
<sst xmlns="http://schemas.openxmlformats.org/spreadsheetml/2006/main" count="170" uniqueCount="42">
  <si>
    <t>Ammendanti</t>
  </si>
  <si>
    <t>Calzature</t>
  </si>
  <si>
    <t xml:space="preserve">Detergenti multiuso/servizi sanitari </t>
  </si>
  <si>
    <t xml:space="preserve">TOTALE  </t>
  </si>
  <si>
    <t xml:space="preserve">Gruppi di prodotti/servizi                                          </t>
  </si>
  <si>
    <t>n.</t>
  </si>
  <si>
    <t>Rivestimenti del suolo in legno</t>
  </si>
  <si>
    <t>Prodotti vernicianti per esterni e per interni</t>
  </si>
  <si>
    <t>-</t>
  </si>
  <si>
    <t>Saponi, shampoo, balsami per capelli</t>
  </si>
  <si>
    <t>Lubrificanti</t>
  </si>
  <si>
    <t>Tabella 3: Numero di prodotti/servizi certificati Ecolabel UE per gruppo di prodotti in Italia</t>
  </si>
  <si>
    <t>Servizio di campeggio</t>
  </si>
  <si>
    <t>Detersivi per lavastoviglie</t>
  </si>
  <si>
    <t>Detersivi per piatti</t>
  </si>
  <si>
    <t>Detersivi per bucato</t>
  </si>
  <si>
    <t xml:space="preserve">Prodotti tessili </t>
  </si>
  <si>
    <t xml:space="preserve">Prodotti vernicianti per interni </t>
  </si>
  <si>
    <t>Prodotti per la pulizia di superfici dure</t>
  </si>
  <si>
    <t>Detersivi per bucato per uso industriale o professionale</t>
  </si>
  <si>
    <t>Prodotti igienici assorbenti</t>
  </si>
  <si>
    <t>Detersivi per lavastoviglie industriali o professionali</t>
  </si>
  <si>
    <t>Strutture ricettive</t>
  </si>
  <si>
    <t>ISPRA</t>
  </si>
  <si>
    <t>Mobili</t>
  </si>
  <si>
    <t>Substrati di coltivazione</t>
  </si>
  <si>
    <t>Carta grafica*</t>
  </si>
  <si>
    <t>Prodotti cosmetici*</t>
  </si>
  <si>
    <t>Carta stampata, per cartoleria, sporte di carta*</t>
  </si>
  <si>
    <t>Coperture dure*</t>
  </si>
  <si>
    <t>Tessuto carta e prodotti in tessuto carta*</t>
  </si>
  <si>
    <t>Titolo:</t>
  </si>
  <si>
    <t>Fonte:</t>
  </si>
  <si>
    <t>Legenda:</t>
  </si>
  <si>
    <t>Note:</t>
  </si>
  <si>
    <t>(-) Indica che il dato non è rilevabile perché assimilato in altro gruppo di prodotti/servizi oppure per assenza di normativa di riferimento</t>
  </si>
  <si>
    <t xml:space="preserve">(*) Modifica del nome del gruppo di prodotti a seguito della pubblicazione di una nuova decisione </t>
  </si>
  <si>
    <t>Si specifica che il dato di alcuni gruppi di prodotti/servizi non è rilevabile in quanto i prodotti/servizi rientrano in altro gruppo di prodotti/servizi: </t>
  </si>
  <si>
    <r>
      <rPr>
        <sz val="10"/>
        <color rgb="FF212529"/>
        <rFont val="Comic Sans MS"/>
        <family val="4"/>
      </rPr>
      <t xml:space="preserve">− </t>
    </r>
    <r>
      <rPr>
        <sz val="10"/>
        <color rgb="FF212529"/>
        <rFont val="Arial"/>
        <family val="2"/>
      </rPr>
      <t>"Servizio di campeggio" in "Strutture ricettive" (Decisione 2017/175/UE);</t>
    </r>
  </si>
  <si>
    <t>− "Prodotti vernicianti per interni" in "Prodotti vernicianti per esterni e per interni" (Decisione 2015/886/UE);</t>
  </si>
  <si>
    <t>− "Detergenti multiuso/servizi sanitari" in "Prodotti per la pulizia di superfici dure" (Decisione 2017/1217UE)</t>
  </si>
  <si>
    <t>Servizi di pulizia di ambienti interni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</si>
</sst>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1252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212529"/>
      <name val="Arial"/>
      <family val="4"/>
    </font>
    <font>
      <sz val="10"/>
      <color rgb="FF212529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6" fillId="2" borderId="0" xfId="0" applyFont="1" applyFill="1" applyAlignment="1">
      <alignment vertical="top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>
      <selection activeCell="S29" sqref="S29"/>
    </sheetView>
  </sheetViews>
  <sheetFormatPr defaultColWidth="26.33203125" defaultRowHeight="10.199999999999999" x14ac:dyDescent="0.2"/>
  <cols>
    <col min="1" max="1" width="46.5546875" style="1" customWidth="1"/>
    <col min="2" max="5" width="6.6640625" style="2" customWidth="1"/>
    <col min="6" max="12" width="6.6640625" style="1" customWidth="1"/>
    <col min="13" max="14" width="6.5546875" style="1" customWidth="1"/>
    <col min="15" max="19" width="6.6640625" style="1" customWidth="1"/>
    <col min="20" max="16384" width="26.33203125" style="1"/>
  </cols>
  <sheetData>
    <row r="1" spans="1:19" ht="13.2" x14ac:dyDescent="0.2">
      <c r="A1" s="3" t="s">
        <v>4</v>
      </c>
      <c r="B1" s="4">
        <v>2007</v>
      </c>
      <c r="C1" s="4">
        <v>2008</v>
      </c>
      <c r="D1" s="4">
        <v>2009</v>
      </c>
      <c r="E1" s="4">
        <v>2010</v>
      </c>
      <c r="F1" s="4">
        <v>2011</v>
      </c>
      <c r="G1" s="4">
        <v>2012</v>
      </c>
      <c r="H1" s="4">
        <v>2013</v>
      </c>
      <c r="I1" s="4">
        <v>2014</v>
      </c>
      <c r="J1" s="4">
        <v>2015</v>
      </c>
      <c r="K1" s="4">
        <v>2016</v>
      </c>
      <c r="L1" s="4">
        <v>2017</v>
      </c>
      <c r="M1" s="4">
        <v>2018</v>
      </c>
      <c r="N1" s="4">
        <v>2019</v>
      </c>
      <c r="O1" s="4">
        <v>2020</v>
      </c>
      <c r="P1" s="4">
        <v>2021</v>
      </c>
      <c r="Q1" s="4">
        <v>2022</v>
      </c>
      <c r="R1" s="4">
        <v>2023</v>
      </c>
      <c r="S1" s="4">
        <v>2024</v>
      </c>
    </row>
    <row r="2" spans="1:19" ht="13.2" x14ac:dyDescent="0.2">
      <c r="A2" s="3"/>
      <c r="B2" s="30" t="s">
        <v>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</row>
    <row r="3" spans="1:19" ht="13.2" x14ac:dyDescent="0.2">
      <c r="A3" s="15" t="s">
        <v>0</v>
      </c>
      <c r="B3" s="16">
        <v>5</v>
      </c>
      <c r="C3" s="16">
        <v>0</v>
      </c>
      <c r="D3" s="16">
        <v>0</v>
      </c>
      <c r="E3" s="16">
        <v>3</v>
      </c>
      <c r="F3" s="16">
        <v>5</v>
      </c>
      <c r="G3" s="16">
        <v>10</v>
      </c>
      <c r="H3" s="16">
        <v>10</v>
      </c>
      <c r="I3" s="17">
        <v>13</v>
      </c>
      <c r="J3" s="18">
        <v>14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</row>
    <row r="4" spans="1:19" ht="13.2" x14ac:dyDescent="0.2">
      <c r="A4" s="15" t="s">
        <v>1</v>
      </c>
      <c r="B4" s="20">
        <v>358</v>
      </c>
      <c r="C4" s="20">
        <f>358-25+7+3-6</f>
        <v>337</v>
      </c>
      <c r="D4" s="20">
        <f>358-25+7+3-6+6+11-81</f>
        <v>273</v>
      </c>
      <c r="E4" s="20">
        <f>11+26</f>
        <v>37</v>
      </c>
      <c r="F4" s="20">
        <v>122</v>
      </c>
      <c r="G4" s="20">
        <v>125</v>
      </c>
      <c r="H4" s="20">
        <v>125</v>
      </c>
      <c r="I4" s="19">
        <v>126</v>
      </c>
      <c r="J4" s="21">
        <v>127</v>
      </c>
      <c r="K4" s="19">
        <v>111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</row>
    <row r="5" spans="1:19" ht="13.2" x14ac:dyDescent="0.2">
      <c r="A5" s="15" t="s">
        <v>25</v>
      </c>
      <c r="B5" s="20">
        <v>0</v>
      </c>
      <c r="C5" s="20">
        <v>4</v>
      </c>
      <c r="D5" s="20">
        <f>4+1</f>
        <v>5</v>
      </c>
      <c r="E5" s="20">
        <f>4+1</f>
        <v>5</v>
      </c>
      <c r="F5" s="20">
        <v>5</v>
      </c>
      <c r="G5" s="20">
        <v>5</v>
      </c>
      <c r="H5" s="20">
        <v>5</v>
      </c>
      <c r="I5" s="19">
        <v>5</v>
      </c>
      <c r="J5" s="21">
        <v>8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</row>
    <row r="6" spans="1:19" ht="13.2" x14ac:dyDescent="0.2">
      <c r="A6" s="15" t="s">
        <v>26</v>
      </c>
      <c r="B6" s="20">
        <v>35</v>
      </c>
      <c r="C6" s="20">
        <f>35-2+48</f>
        <v>81</v>
      </c>
      <c r="D6" s="20">
        <f>35-2+48</f>
        <v>81</v>
      </c>
      <c r="E6" s="20">
        <f>35-2+48+4</f>
        <v>85</v>
      </c>
      <c r="F6" s="20">
        <v>85</v>
      </c>
      <c r="G6" s="20">
        <v>0</v>
      </c>
      <c r="H6" s="20">
        <v>9</v>
      </c>
      <c r="I6" s="19">
        <v>10</v>
      </c>
      <c r="J6" s="21">
        <v>12</v>
      </c>
      <c r="K6" s="19">
        <v>24</v>
      </c>
      <c r="L6" s="19">
        <v>35</v>
      </c>
      <c r="M6" s="19">
        <v>46</v>
      </c>
      <c r="N6" s="19">
        <v>46</v>
      </c>
      <c r="O6" s="19">
        <v>424</v>
      </c>
      <c r="P6" s="19">
        <v>489</v>
      </c>
      <c r="Q6" s="19">
        <v>574</v>
      </c>
      <c r="R6" s="19">
        <v>987</v>
      </c>
      <c r="S6" s="19">
        <v>1029</v>
      </c>
    </row>
    <row r="7" spans="1:19" ht="13.2" x14ac:dyDescent="0.2">
      <c r="A7" s="15" t="s">
        <v>13</v>
      </c>
      <c r="B7" s="20">
        <f>13+3+5</f>
        <v>21</v>
      </c>
      <c r="C7" s="20">
        <f>13+3+5-11+2</f>
        <v>12</v>
      </c>
      <c r="D7" s="20">
        <f>13+3+5-11+2+1</f>
        <v>13</v>
      </c>
      <c r="E7" s="20">
        <f>13+3+5-11+2+1+1</f>
        <v>14</v>
      </c>
      <c r="F7" s="20">
        <v>12</v>
      </c>
      <c r="G7" s="20">
        <v>0</v>
      </c>
      <c r="H7" s="20">
        <v>0</v>
      </c>
      <c r="I7" s="19">
        <v>3</v>
      </c>
      <c r="J7" s="21">
        <v>6</v>
      </c>
      <c r="K7" s="19">
        <v>7</v>
      </c>
      <c r="L7" s="19">
        <v>8</v>
      </c>
      <c r="M7" s="19">
        <v>14</v>
      </c>
      <c r="N7" s="19">
        <v>42</v>
      </c>
      <c r="O7" s="19">
        <v>37</v>
      </c>
      <c r="P7" s="19">
        <v>48</v>
      </c>
      <c r="Q7" s="19">
        <v>59</v>
      </c>
      <c r="R7" s="19">
        <v>64</v>
      </c>
      <c r="S7" s="19">
        <v>80</v>
      </c>
    </row>
    <row r="8" spans="1:19" ht="11.25" customHeight="1" x14ac:dyDescent="0.2">
      <c r="A8" s="15" t="s">
        <v>16</v>
      </c>
      <c r="B8" s="20">
        <f>378+1+3</f>
        <v>382</v>
      </c>
      <c r="C8" s="20">
        <f>378+1+3+1-73-5-1+10+9</f>
        <v>323</v>
      </c>
      <c r="D8" s="20">
        <f>378+1+3+1-73-5-1+10+9+15-20-1+9+8+327</f>
        <v>661</v>
      </c>
      <c r="E8" s="20">
        <f>378+1+3+1-73-5-1+10+9+15-20-1+9+8+327-231</f>
        <v>430</v>
      </c>
      <c r="F8" s="20">
        <v>520</v>
      </c>
      <c r="G8" s="20">
        <v>549</v>
      </c>
      <c r="H8" s="20">
        <v>554</v>
      </c>
      <c r="I8" s="19">
        <v>1246</v>
      </c>
      <c r="J8" s="21">
        <v>1247</v>
      </c>
      <c r="K8" s="19">
        <v>458</v>
      </c>
      <c r="L8" s="19">
        <v>597</v>
      </c>
      <c r="M8" s="19">
        <v>603</v>
      </c>
      <c r="N8" s="19">
        <v>1201</v>
      </c>
      <c r="O8" s="19">
        <v>1320</v>
      </c>
      <c r="P8" s="19">
        <v>2400</v>
      </c>
      <c r="Q8" s="19">
        <v>3297</v>
      </c>
      <c r="R8" s="19">
        <v>3359</v>
      </c>
      <c r="S8" s="19">
        <v>4107</v>
      </c>
    </row>
    <row r="9" spans="1:19" ht="13.2" x14ac:dyDescent="0.2">
      <c r="A9" s="15" t="s">
        <v>20</v>
      </c>
      <c r="B9" s="20" t="s">
        <v>8</v>
      </c>
      <c r="C9" s="20" t="s">
        <v>8</v>
      </c>
      <c r="D9" s="20" t="s">
        <v>8</v>
      </c>
      <c r="E9" s="20" t="s">
        <v>8</v>
      </c>
      <c r="F9" s="20" t="s">
        <v>8</v>
      </c>
      <c r="G9" s="20" t="s">
        <v>8</v>
      </c>
      <c r="H9" s="20" t="s">
        <v>8</v>
      </c>
      <c r="I9" s="20" t="s">
        <v>8</v>
      </c>
      <c r="J9" s="20" t="s">
        <v>8</v>
      </c>
      <c r="K9" s="20" t="s">
        <v>8</v>
      </c>
      <c r="L9" s="20" t="s">
        <v>8</v>
      </c>
      <c r="M9" s="19">
        <v>4</v>
      </c>
      <c r="N9" s="19">
        <v>4</v>
      </c>
      <c r="O9" s="19">
        <v>38</v>
      </c>
      <c r="P9" s="19">
        <v>43</v>
      </c>
      <c r="Q9" s="19">
        <v>43</v>
      </c>
      <c r="R9" s="19">
        <v>43</v>
      </c>
      <c r="S9" s="25">
        <v>8</v>
      </c>
    </row>
    <row r="10" spans="1:19" ht="13.2" x14ac:dyDescent="0.2">
      <c r="A10" s="15" t="s">
        <v>17</v>
      </c>
      <c r="B10" s="20">
        <f>192+2</f>
        <v>194</v>
      </c>
      <c r="C10" s="20">
        <f>192+2+128+146</f>
        <v>468</v>
      </c>
      <c r="D10" s="20">
        <f>192+2+128+146+3+3-474+335</f>
        <v>335</v>
      </c>
      <c r="E10" s="20">
        <f>335+163</f>
        <v>498</v>
      </c>
      <c r="F10" s="20">
        <v>558</v>
      </c>
      <c r="G10" s="20">
        <v>740</v>
      </c>
      <c r="H10" s="20">
        <v>742</v>
      </c>
      <c r="I10" s="19">
        <v>745</v>
      </c>
      <c r="J10" s="21">
        <v>631</v>
      </c>
      <c r="K10" s="19" t="s">
        <v>8</v>
      </c>
      <c r="L10" s="19" t="s">
        <v>8</v>
      </c>
      <c r="M10" s="19" t="s">
        <v>8</v>
      </c>
      <c r="N10" s="19" t="s">
        <v>8</v>
      </c>
      <c r="O10" s="19" t="s">
        <v>8</v>
      </c>
      <c r="P10" s="19" t="s">
        <v>8</v>
      </c>
      <c r="Q10" s="19" t="s">
        <v>8</v>
      </c>
      <c r="R10" s="19" t="s">
        <v>8</v>
      </c>
      <c r="S10" s="19" t="s">
        <v>8</v>
      </c>
    </row>
    <row r="11" spans="1:19" ht="13.2" x14ac:dyDescent="0.2">
      <c r="A11" s="22" t="s">
        <v>7</v>
      </c>
      <c r="B11" s="20" t="s">
        <v>8</v>
      </c>
      <c r="C11" s="20" t="s">
        <v>8</v>
      </c>
      <c r="D11" s="20" t="s">
        <v>8</v>
      </c>
      <c r="E11" s="20" t="s">
        <v>8</v>
      </c>
      <c r="F11" s="20" t="s">
        <v>8</v>
      </c>
      <c r="G11" s="20" t="s">
        <v>8</v>
      </c>
      <c r="H11" s="20" t="s">
        <v>8</v>
      </c>
      <c r="I11" s="20" t="s">
        <v>8</v>
      </c>
      <c r="J11" s="20" t="s">
        <v>8</v>
      </c>
      <c r="K11" s="19">
        <v>139</v>
      </c>
      <c r="L11" s="19">
        <v>270</v>
      </c>
      <c r="M11" s="19">
        <v>274</v>
      </c>
      <c r="N11" s="19">
        <v>300</v>
      </c>
      <c r="O11" s="19">
        <v>314</v>
      </c>
      <c r="P11" s="19">
        <v>1229</v>
      </c>
      <c r="Q11" s="19">
        <v>1253</v>
      </c>
      <c r="R11" s="19">
        <v>1268</v>
      </c>
      <c r="S11" s="19">
        <v>1314</v>
      </c>
    </row>
    <row r="12" spans="1:19" ht="13.2" x14ac:dyDescent="0.2">
      <c r="A12" s="15" t="s">
        <v>9</v>
      </c>
      <c r="B12" s="20">
        <v>0</v>
      </c>
      <c r="C12" s="20">
        <f>35+4+6+3+11</f>
        <v>59</v>
      </c>
      <c r="D12" s="20">
        <f>35+4+6+3+11+3+31+2+18</f>
        <v>113</v>
      </c>
      <c r="E12" s="20">
        <f>35+4+6+3+11+3+31+2+18+34+7</f>
        <v>154</v>
      </c>
      <c r="F12" s="20">
        <v>203</v>
      </c>
      <c r="G12" s="20">
        <v>225</v>
      </c>
      <c r="H12" s="20">
        <v>248</v>
      </c>
      <c r="I12" s="19">
        <v>304</v>
      </c>
      <c r="J12" s="21">
        <v>310</v>
      </c>
      <c r="K12" s="20" t="s">
        <v>8</v>
      </c>
      <c r="L12" s="20" t="s">
        <v>8</v>
      </c>
      <c r="M12" s="20" t="s">
        <v>8</v>
      </c>
      <c r="N12" s="19" t="s">
        <v>8</v>
      </c>
      <c r="O12" s="19" t="s">
        <v>8</v>
      </c>
      <c r="P12" s="19" t="s">
        <v>8</v>
      </c>
      <c r="Q12" s="19" t="s">
        <v>8</v>
      </c>
      <c r="R12" s="19" t="s">
        <v>8</v>
      </c>
      <c r="S12" s="19" t="s">
        <v>8</v>
      </c>
    </row>
    <row r="13" spans="1:19" ht="13.2" x14ac:dyDescent="0.2">
      <c r="A13" s="15" t="s">
        <v>27</v>
      </c>
      <c r="B13" s="20" t="s">
        <v>8</v>
      </c>
      <c r="C13" s="20" t="s">
        <v>8</v>
      </c>
      <c r="D13" s="20" t="s">
        <v>8</v>
      </c>
      <c r="E13" s="20" t="s">
        <v>8</v>
      </c>
      <c r="F13" s="20" t="s">
        <v>8</v>
      </c>
      <c r="G13" s="20" t="s">
        <v>8</v>
      </c>
      <c r="H13" s="20" t="s">
        <v>8</v>
      </c>
      <c r="I13" s="20" t="s">
        <v>8</v>
      </c>
      <c r="J13" s="20" t="s">
        <v>8</v>
      </c>
      <c r="K13" s="20">
        <v>243</v>
      </c>
      <c r="L13" s="20">
        <v>280</v>
      </c>
      <c r="M13" s="20">
        <v>319</v>
      </c>
      <c r="N13" s="20">
        <v>375</v>
      </c>
      <c r="O13" s="20">
        <v>439</v>
      </c>
      <c r="P13" s="20">
        <v>485</v>
      </c>
      <c r="Q13" s="19">
        <v>112</v>
      </c>
      <c r="R13" s="19">
        <v>206</v>
      </c>
      <c r="S13" s="19">
        <v>429</v>
      </c>
    </row>
    <row r="14" spans="1:19" ht="13.2" x14ac:dyDescent="0.2">
      <c r="A14" s="15" t="s">
        <v>12</v>
      </c>
      <c r="B14" s="20">
        <f>4+1+1+3</f>
        <v>9</v>
      </c>
      <c r="C14" s="20">
        <f>10+1+2+2</f>
        <v>15</v>
      </c>
      <c r="D14" s="20">
        <f>10+1+2+2+2+1</f>
        <v>18</v>
      </c>
      <c r="E14" s="20">
        <f>9+1</f>
        <v>10</v>
      </c>
      <c r="F14" s="20">
        <v>16</v>
      </c>
      <c r="G14" s="20">
        <v>21</v>
      </c>
      <c r="H14" s="20">
        <v>22</v>
      </c>
      <c r="I14" s="19">
        <v>23</v>
      </c>
      <c r="J14" s="21">
        <v>26</v>
      </c>
      <c r="K14" s="19">
        <v>24</v>
      </c>
      <c r="L14" s="19">
        <v>25</v>
      </c>
      <c r="M14" s="20" t="s">
        <v>8</v>
      </c>
      <c r="N14" s="19" t="s">
        <v>8</v>
      </c>
      <c r="O14" s="19" t="s">
        <v>8</v>
      </c>
      <c r="P14" s="19" t="s">
        <v>8</v>
      </c>
      <c r="Q14" s="19" t="s">
        <v>8</v>
      </c>
      <c r="R14" s="19" t="s">
        <v>8</v>
      </c>
      <c r="S14" s="19" t="s">
        <v>8</v>
      </c>
    </row>
    <row r="15" spans="1:19" ht="13.2" x14ac:dyDescent="0.2">
      <c r="A15" s="15" t="s">
        <v>15</v>
      </c>
      <c r="B15" s="20">
        <f>89+4+4+3</f>
        <v>100</v>
      </c>
      <c r="C15" s="20">
        <f>89+4+4+3+1+1</f>
        <v>102</v>
      </c>
      <c r="D15" s="20">
        <f>89+4+4+3+1+1+6+1+10+7</f>
        <v>126</v>
      </c>
      <c r="E15" s="20">
        <f>89+4+4+3+1+1+6+1+10+7+14</f>
        <v>140</v>
      </c>
      <c r="F15" s="20">
        <v>102</v>
      </c>
      <c r="G15" s="20">
        <v>20</v>
      </c>
      <c r="H15" s="20">
        <v>20</v>
      </c>
      <c r="I15" s="19">
        <v>27</v>
      </c>
      <c r="J15" s="21">
        <v>31</v>
      </c>
      <c r="K15" s="19">
        <v>121</v>
      </c>
      <c r="L15" s="19">
        <v>122</v>
      </c>
      <c r="M15" s="19">
        <v>123</v>
      </c>
      <c r="N15" s="19">
        <v>28</v>
      </c>
      <c r="O15" s="19">
        <v>46</v>
      </c>
      <c r="P15" s="19">
        <v>72</v>
      </c>
      <c r="Q15" s="19">
        <v>96</v>
      </c>
      <c r="R15" s="19">
        <v>99</v>
      </c>
      <c r="S15" s="19">
        <v>111</v>
      </c>
    </row>
    <row r="16" spans="1:19" ht="13.2" x14ac:dyDescent="0.2">
      <c r="A16" s="15" t="s">
        <v>29</v>
      </c>
      <c r="B16" s="20">
        <f>222+88+474</f>
        <v>784</v>
      </c>
      <c r="C16" s="20">
        <f>222+88+474+137+420+48+56+48+22+19+20</f>
        <v>1554</v>
      </c>
      <c r="D16" s="20">
        <f>222+88+474+137+420+48+56+48+22+19+20+55+889+2636+16+54-55+1138+1105</f>
        <v>7392</v>
      </c>
      <c r="E16" s="20">
        <f>6602</f>
        <v>6602</v>
      </c>
      <c r="F16" s="20">
        <v>9802</v>
      </c>
      <c r="G16" s="20">
        <v>13863</v>
      </c>
      <c r="H16" s="20">
        <v>13703</v>
      </c>
      <c r="I16" s="19">
        <v>14352</v>
      </c>
      <c r="J16" s="21">
        <v>13020</v>
      </c>
      <c r="K16" s="19">
        <v>12024</v>
      </c>
      <c r="L16" s="19">
        <v>3369</v>
      </c>
      <c r="M16" s="19">
        <v>2358</v>
      </c>
      <c r="N16" s="19">
        <v>2358</v>
      </c>
      <c r="O16" s="19">
        <v>2364</v>
      </c>
      <c r="P16" s="19">
        <v>2364</v>
      </c>
      <c r="Q16" s="19">
        <v>0</v>
      </c>
      <c r="R16" s="19">
        <v>0</v>
      </c>
      <c r="S16" s="19">
        <v>0</v>
      </c>
    </row>
    <row r="17" spans="1:19" ht="13.2" x14ac:dyDescent="0.2">
      <c r="A17" s="15" t="s">
        <v>30</v>
      </c>
      <c r="B17" s="23">
        <f>323+1+1</f>
        <v>325</v>
      </c>
      <c r="C17" s="24">
        <f>323+1+1+84+16+32+21+2+4+57-49+11</f>
        <v>503</v>
      </c>
      <c r="D17" s="24">
        <f>323+1+1+84+16+32+21+2+4+57-49+11+12+19+5+23+6+22+47+33</f>
        <v>670</v>
      </c>
      <c r="E17" s="24">
        <f>537+45</f>
        <v>582</v>
      </c>
      <c r="F17" s="20">
        <v>925</v>
      </c>
      <c r="G17" s="20">
        <v>1395</v>
      </c>
      <c r="H17" s="20">
        <v>1545</v>
      </c>
      <c r="I17" s="19">
        <v>1910</v>
      </c>
      <c r="J17" s="21">
        <v>2612</v>
      </c>
      <c r="K17" s="19">
        <v>2810</v>
      </c>
      <c r="L17" s="19">
        <v>3626</v>
      </c>
      <c r="M17" s="19">
        <v>4002</v>
      </c>
      <c r="N17" s="19">
        <v>4335</v>
      </c>
      <c r="O17" s="19">
        <v>3947</v>
      </c>
      <c r="P17" s="19">
        <v>4398</v>
      </c>
      <c r="Q17" s="19">
        <v>4724</v>
      </c>
      <c r="R17" s="19">
        <v>4891</v>
      </c>
      <c r="S17" s="19">
        <v>5306</v>
      </c>
    </row>
    <row r="18" spans="1:19" ht="13.2" x14ac:dyDescent="0.2">
      <c r="A18" s="15" t="s">
        <v>14</v>
      </c>
      <c r="B18" s="20">
        <f>55+3+1</f>
        <v>59</v>
      </c>
      <c r="C18" s="20">
        <f>55+3+1+3-6</f>
        <v>56</v>
      </c>
      <c r="D18" s="20">
        <f>55+3+1+3-6+1+6</f>
        <v>63</v>
      </c>
      <c r="E18" s="20">
        <f>55+3+1+3-6+1+6+1+3</f>
        <v>67</v>
      </c>
      <c r="F18" s="20">
        <v>31</v>
      </c>
      <c r="G18" s="20">
        <v>36</v>
      </c>
      <c r="H18" s="20">
        <v>40</v>
      </c>
      <c r="I18" s="19">
        <v>66</v>
      </c>
      <c r="J18" s="21">
        <v>75</v>
      </c>
      <c r="K18" s="19">
        <v>84</v>
      </c>
      <c r="L18" s="19">
        <v>92</v>
      </c>
      <c r="M18" s="19">
        <v>105</v>
      </c>
      <c r="N18" s="19">
        <v>153</v>
      </c>
      <c r="O18" s="19">
        <v>276</v>
      </c>
      <c r="P18" s="19">
        <v>232</v>
      </c>
      <c r="Q18" s="19">
        <v>283</v>
      </c>
      <c r="R18" s="19">
        <v>282</v>
      </c>
      <c r="S18" s="19">
        <v>332</v>
      </c>
    </row>
    <row r="19" spans="1:19" ht="13.2" x14ac:dyDescent="0.2">
      <c r="A19" s="15" t="s">
        <v>2</v>
      </c>
      <c r="B19" s="20">
        <f>68+17+15+23</f>
        <v>123</v>
      </c>
      <c r="C19" s="20">
        <f>68+17+15+23+13+1+7+4+2+11+5+5</f>
        <v>171</v>
      </c>
      <c r="D19" s="20">
        <f>68+17+15+23+13+1+7+4+2+11+5+5+8+2+6+7+4+12</f>
        <v>210</v>
      </c>
      <c r="E19" s="20">
        <f>68+17+15+23+13+1+7+4+2+11+5+5+8+2+6+7+4+12+6</f>
        <v>216</v>
      </c>
      <c r="F19" s="20">
        <v>191</v>
      </c>
      <c r="G19" s="20">
        <v>162</v>
      </c>
      <c r="H19" s="20">
        <v>169</v>
      </c>
      <c r="I19" s="19">
        <v>320</v>
      </c>
      <c r="J19" s="21">
        <v>373</v>
      </c>
      <c r="K19" s="19">
        <v>463</v>
      </c>
      <c r="L19" s="19">
        <v>582</v>
      </c>
      <c r="M19" s="19">
        <v>512</v>
      </c>
      <c r="N19" s="19" t="s">
        <v>8</v>
      </c>
      <c r="O19" s="19" t="s">
        <v>8</v>
      </c>
      <c r="P19" s="19" t="s">
        <v>8</v>
      </c>
      <c r="Q19" s="19" t="s">
        <v>8</v>
      </c>
      <c r="R19" s="19" t="s">
        <v>8</v>
      </c>
      <c r="S19" s="19" t="s">
        <v>8</v>
      </c>
    </row>
    <row r="20" spans="1:19" ht="13.2" x14ac:dyDescent="0.2">
      <c r="A20" s="15" t="s">
        <v>18</v>
      </c>
      <c r="B20" s="20" t="s">
        <v>8</v>
      </c>
      <c r="C20" s="20" t="s">
        <v>8</v>
      </c>
      <c r="D20" s="20" t="s">
        <v>8</v>
      </c>
      <c r="E20" s="20" t="s">
        <v>8</v>
      </c>
      <c r="F20" s="20" t="s">
        <v>8</v>
      </c>
      <c r="G20" s="20" t="s">
        <v>8</v>
      </c>
      <c r="H20" s="20" t="s">
        <v>8</v>
      </c>
      <c r="I20" s="20" t="s">
        <v>8</v>
      </c>
      <c r="J20" s="20" t="s">
        <v>8</v>
      </c>
      <c r="K20" s="20" t="s">
        <v>8</v>
      </c>
      <c r="L20" s="20" t="s">
        <v>8</v>
      </c>
      <c r="M20" s="19">
        <v>68</v>
      </c>
      <c r="N20" s="19">
        <v>701</v>
      </c>
      <c r="O20" s="19">
        <v>1384</v>
      </c>
      <c r="P20" s="19">
        <v>1388</v>
      </c>
      <c r="Q20" s="19">
        <v>1912</v>
      </c>
      <c r="R20" s="19">
        <v>2069</v>
      </c>
      <c r="S20" s="19">
        <v>2345</v>
      </c>
    </row>
    <row r="21" spans="1:19" ht="13.2" x14ac:dyDescent="0.2">
      <c r="A21" s="15" t="s">
        <v>22</v>
      </c>
      <c r="B21" s="20">
        <f>47+5+4+2+1+8+12</f>
        <v>79</v>
      </c>
      <c r="C21" s="20">
        <f>47+5+4+2+1+8+12+2+2+8+11-1+2+5+14+2+6</f>
        <v>130</v>
      </c>
      <c r="D21" s="20">
        <f>47+5+4+2+1+8+12+2+2+8+11-1+2+5+14+2+6-1+4+7+2+13+4+8-1+18+15+3</f>
        <v>202</v>
      </c>
      <c r="E21" s="20">
        <f>116+19+4</f>
        <v>139</v>
      </c>
      <c r="F21" s="20">
        <v>162</v>
      </c>
      <c r="G21" s="20">
        <v>169</v>
      </c>
      <c r="H21" s="20">
        <v>181</v>
      </c>
      <c r="I21" s="19">
        <v>185</v>
      </c>
      <c r="J21" s="21">
        <v>198</v>
      </c>
      <c r="K21" s="19">
        <v>201</v>
      </c>
      <c r="L21" s="19">
        <v>206</v>
      </c>
      <c r="M21" s="19">
        <v>21</v>
      </c>
      <c r="N21" s="19">
        <v>48</v>
      </c>
      <c r="O21" s="19">
        <v>53</v>
      </c>
      <c r="P21" s="19">
        <v>58</v>
      </c>
      <c r="Q21" s="19">
        <v>65</v>
      </c>
      <c r="R21" s="19">
        <v>69</v>
      </c>
      <c r="S21" s="19">
        <v>78</v>
      </c>
    </row>
    <row r="22" spans="1:19" ht="13.2" x14ac:dyDescent="0.2">
      <c r="A22" s="15" t="s">
        <v>41</v>
      </c>
      <c r="B22" s="20" t="s">
        <v>8</v>
      </c>
      <c r="C22" s="20" t="s">
        <v>8</v>
      </c>
      <c r="D22" s="20" t="s">
        <v>8</v>
      </c>
      <c r="E22" s="20" t="s">
        <v>8</v>
      </c>
      <c r="F22" s="20" t="s">
        <v>8</v>
      </c>
      <c r="G22" s="20" t="s">
        <v>8</v>
      </c>
      <c r="H22" s="20" t="s">
        <v>8</v>
      </c>
      <c r="I22" s="20" t="s">
        <v>8</v>
      </c>
      <c r="J22" s="20" t="s">
        <v>8</v>
      </c>
      <c r="K22" s="20" t="s">
        <v>8</v>
      </c>
      <c r="L22" s="20" t="s">
        <v>8</v>
      </c>
      <c r="M22" s="20" t="s">
        <v>8</v>
      </c>
      <c r="N22" s="19">
        <v>13</v>
      </c>
      <c r="O22" s="19">
        <v>44</v>
      </c>
      <c r="P22" s="19">
        <v>74</v>
      </c>
      <c r="Q22" s="19">
        <v>135</v>
      </c>
      <c r="R22" s="19">
        <v>175</v>
      </c>
      <c r="S22" s="19">
        <v>205</v>
      </c>
    </row>
    <row r="23" spans="1:19" ht="13.5" customHeight="1" x14ac:dyDescent="0.2">
      <c r="A23" s="15" t="s">
        <v>24</v>
      </c>
      <c r="B23" s="20" t="s">
        <v>8</v>
      </c>
      <c r="C23" s="20" t="s">
        <v>8</v>
      </c>
      <c r="D23" s="20" t="s">
        <v>8</v>
      </c>
      <c r="E23" s="20" t="s">
        <v>8</v>
      </c>
      <c r="F23" s="20" t="s">
        <v>8</v>
      </c>
      <c r="G23" s="20" t="s">
        <v>8</v>
      </c>
      <c r="H23" s="19">
        <v>38</v>
      </c>
      <c r="I23" s="19">
        <v>38</v>
      </c>
      <c r="J23" s="21">
        <v>38</v>
      </c>
      <c r="K23" s="19">
        <v>38</v>
      </c>
      <c r="L23" s="19">
        <v>38</v>
      </c>
      <c r="M23" s="19">
        <v>38</v>
      </c>
      <c r="N23" s="19">
        <v>38</v>
      </c>
      <c r="O23" s="19">
        <v>41</v>
      </c>
      <c r="P23" s="19">
        <v>42</v>
      </c>
      <c r="Q23" s="19">
        <v>42</v>
      </c>
      <c r="R23" s="19">
        <v>52</v>
      </c>
      <c r="S23" s="19">
        <v>299</v>
      </c>
    </row>
    <row r="24" spans="1:19" ht="13.2" x14ac:dyDescent="0.2">
      <c r="A24" s="15" t="s">
        <v>28</v>
      </c>
      <c r="B24" s="20" t="s">
        <v>8</v>
      </c>
      <c r="C24" s="20" t="s">
        <v>8</v>
      </c>
      <c r="D24" s="20" t="s">
        <v>8</v>
      </c>
      <c r="E24" s="20" t="s">
        <v>8</v>
      </c>
      <c r="F24" s="20" t="s">
        <v>8</v>
      </c>
      <c r="G24" s="20" t="s">
        <v>8</v>
      </c>
      <c r="H24" s="19">
        <v>3</v>
      </c>
      <c r="I24" s="19">
        <v>9</v>
      </c>
      <c r="J24" s="21">
        <v>10</v>
      </c>
      <c r="K24" s="19">
        <v>11</v>
      </c>
      <c r="L24" s="19">
        <v>14</v>
      </c>
      <c r="M24" s="19">
        <f>13+1</f>
        <v>14</v>
      </c>
      <c r="N24" s="19">
        <v>15</v>
      </c>
      <c r="O24" s="19">
        <v>16</v>
      </c>
      <c r="P24" s="19">
        <v>16</v>
      </c>
      <c r="Q24" s="19">
        <v>1</v>
      </c>
      <c r="R24" s="19">
        <v>6</v>
      </c>
      <c r="S24" s="19">
        <v>6</v>
      </c>
    </row>
    <row r="25" spans="1:19" ht="13.2" x14ac:dyDescent="0.2">
      <c r="A25" s="15" t="s">
        <v>6</v>
      </c>
      <c r="B25" s="20" t="s">
        <v>8</v>
      </c>
      <c r="C25" s="20" t="s">
        <v>8</v>
      </c>
      <c r="D25" s="20" t="s">
        <v>8</v>
      </c>
      <c r="E25" s="20" t="s">
        <v>8</v>
      </c>
      <c r="F25" s="20" t="s">
        <v>8</v>
      </c>
      <c r="G25" s="20" t="s">
        <v>8</v>
      </c>
      <c r="H25" s="20" t="s">
        <v>8</v>
      </c>
      <c r="I25" s="19">
        <v>1</v>
      </c>
      <c r="J25" s="21">
        <v>1</v>
      </c>
      <c r="K25" s="19">
        <v>1</v>
      </c>
      <c r="L25" s="19">
        <v>1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</row>
    <row r="26" spans="1:19" ht="13.2" x14ac:dyDescent="0.2">
      <c r="A26" s="15" t="s">
        <v>21</v>
      </c>
      <c r="B26" s="20" t="s">
        <v>8</v>
      </c>
      <c r="C26" s="20" t="s">
        <v>8</v>
      </c>
      <c r="D26" s="20" t="s">
        <v>8</v>
      </c>
      <c r="E26" s="20" t="s">
        <v>8</v>
      </c>
      <c r="F26" s="20" t="s">
        <v>8</v>
      </c>
      <c r="G26" s="20" t="s">
        <v>8</v>
      </c>
      <c r="H26" s="20" t="s">
        <v>8</v>
      </c>
      <c r="I26" s="19">
        <v>0</v>
      </c>
      <c r="J26" s="21">
        <v>9</v>
      </c>
      <c r="K26" s="19">
        <v>44</v>
      </c>
      <c r="L26" s="19">
        <v>61</v>
      </c>
      <c r="M26" s="19">
        <v>82</v>
      </c>
      <c r="N26" s="19">
        <v>112</v>
      </c>
      <c r="O26" s="19">
        <v>185</v>
      </c>
      <c r="P26" s="19">
        <v>280</v>
      </c>
      <c r="Q26" s="19">
        <v>378</v>
      </c>
      <c r="R26" s="19">
        <v>402</v>
      </c>
      <c r="S26" s="19">
        <v>453</v>
      </c>
    </row>
    <row r="27" spans="1:19" ht="13.2" x14ac:dyDescent="0.25">
      <c r="A27" s="15" t="s">
        <v>19</v>
      </c>
      <c r="B27" s="20" t="s">
        <v>8</v>
      </c>
      <c r="C27" s="20" t="s">
        <v>8</v>
      </c>
      <c r="D27" s="20" t="s">
        <v>8</v>
      </c>
      <c r="E27" s="20" t="s">
        <v>8</v>
      </c>
      <c r="F27" s="20" t="s">
        <v>8</v>
      </c>
      <c r="G27" s="20" t="s">
        <v>8</v>
      </c>
      <c r="H27" s="20" t="s">
        <v>8</v>
      </c>
      <c r="I27" s="20" t="s">
        <v>8</v>
      </c>
      <c r="J27" s="20" t="s">
        <v>8</v>
      </c>
      <c r="K27" s="20" t="s">
        <v>8</v>
      </c>
      <c r="L27" s="19">
        <v>5</v>
      </c>
      <c r="M27" s="19">
        <v>11</v>
      </c>
      <c r="N27" s="19">
        <v>34</v>
      </c>
      <c r="O27" s="19">
        <v>46</v>
      </c>
      <c r="P27" s="19">
        <v>84</v>
      </c>
      <c r="Q27" s="27">
        <v>121</v>
      </c>
      <c r="R27" s="19">
        <v>147</v>
      </c>
      <c r="S27" s="19">
        <v>192</v>
      </c>
    </row>
    <row r="28" spans="1:19" ht="13.2" x14ac:dyDescent="0.25">
      <c r="A28" s="26" t="s">
        <v>10</v>
      </c>
      <c r="B28" s="20" t="s">
        <v>8</v>
      </c>
      <c r="C28" s="20" t="s">
        <v>8</v>
      </c>
      <c r="D28" s="20" t="s">
        <v>8</v>
      </c>
      <c r="E28" s="20" t="s">
        <v>8</v>
      </c>
      <c r="F28" s="20" t="s">
        <v>8</v>
      </c>
      <c r="G28" s="20" t="s">
        <v>8</v>
      </c>
      <c r="H28" s="20" t="s">
        <v>8</v>
      </c>
      <c r="I28" s="20" t="s">
        <v>8</v>
      </c>
      <c r="J28" s="20" t="s">
        <v>8</v>
      </c>
      <c r="K28" s="20" t="s">
        <v>8</v>
      </c>
      <c r="L28" s="19">
        <v>2</v>
      </c>
      <c r="M28" s="19">
        <v>6</v>
      </c>
      <c r="N28" s="19">
        <v>6</v>
      </c>
      <c r="O28" s="19">
        <v>0</v>
      </c>
      <c r="P28" s="19">
        <v>8</v>
      </c>
      <c r="Q28" s="19">
        <v>8</v>
      </c>
      <c r="R28" s="19">
        <v>9</v>
      </c>
      <c r="S28" s="19">
        <v>33</v>
      </c>
    </row>
    <row r="29" spans="1:19" ht="13.2" x14ac:dyDescent="0.2">
      <c r="A29" s="5" t="s">
        <v>3</v>
      </c>
      <c r="B29" s="6">
        <f t="shared" ref="B29:H29" si="0">SUM(B3:B28)</f>
        <v>2474</v>
      </c>
      <c r="C29" s="6">
        <f t="shared" si="0"/>
        <v>3815</v>
      </c>
      <c r="D29" s="6">
        <f t="shared" si="0"/>
        <v>10162</v>
      </c>
      <c r="E29" s="6">
        <f t="shared" si="0"/>
        <v>8982</v>
      </c>
      <c r="F29" s="6">
        <f t="shared" si="0"/>
        <v>12739</v>
      </c>
      <c r="G29" s="6">
        <f t="shared" si="0"/>
        <v>17320</v>
      </c>
      <c r="H29" s="6">
        <f t="shared" si="0"/>
        <v>17414</v>
      </c>
      <c r="I29" s="6">
        <f>SUM(I3:I25)</f>
        <v>19383</v>
      </c>
      <c r="J29" s="6">
        <f>SUM(J3:J26)</f>
        <v>18748</v>
      </c>
      <c r="K29" s="6">
        <f>SUM(K3:K26)</f>
        <v>16803</v>
      </c>
      <c r="L29" s="6">
        <f>SUM(L3:L28)</f>
        <v>9333</v>
      </c>
      <c r="M29" s="6">
        <f>SUM(M3:M28)</f>
        <v>8600</v>
      </c>
      <c r="N29" s="6">
        <f>SUM(N3:N28)</f>
        <v>9809</v>
      </c>
      <c r="O29" s="6">
        <f t="shared" ref="O29:Q29" si="1">SUM(O3:O28)</f>
        <v>10974</v>
      </c>
      <c r="P29" s="6">
        <f t="shared" si="1"/>
        <v>13710</v>
      </c>
      <c r="Q29" s="6">
        <f t="shared" si="1"/>
        <v>13103</v>
      </c>
      <c r="R29" s="7">
        <f>SUM(R3:R28)</f>
        <v>14128</v>
      </c>
      <c r="S29" s="7">
        <f>SUM(S3:S28)</f>
        <v>16327</v>
      </c>
    </row>
    <row r="32" spans="1:19" ht="13.2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9"/>
      <c r="S32" s="29"/>
    </row>
    <row r="33" spans="2:5" x14ac:dyDescent="0.2">
      <c r="B33" s="1"/>
      <c r="C33" s="1"/>
      <c r="D33" s="1"/>
      <c r="E33" s="1"/>
    </row>
    <row r="34" spans="2:5" x14ac:dyDescent="0.2">
      <c r="B34" s="1"/>
      <c r="C34" s="33"/>
      <c r="D34" s="1"/>
      <c r="E34" s="1"/>
    </row>
    <row r="35" spans="2:5" x14ac:dyDescent="0.2">
      <c r="C35" s="1"/>
      <c r="D35" s="1"/>
      <c r="E35" s="1"/>
    </row>
    <row r="36" spans="2:5" x14ac:dyDescent="0.2">
      <c r="C36" s="1"/>
      <c r="D36" s="1"/>
      <c r="E36" s="1"/>
    </row>
    <row r="37" spans="2:5" x14ac:dyDescent="0.2">
      <c r="C37" s="1"/>
      <c r="D37" s="1"/>
      <c r="E37" s="1"/>
    </row>
    <row r="38" spans="2:5" x14ac:dyDescent="0.2">
      <c r="C38" s="1"/>
      <c r="D38" s="1"/>
      <c r="E38" s="1"/>
    </row>
  </sheetData>
  <mergeCells count="1">
    <mergeCell ref="B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52FFA-FF0A-45B2-9343-3C8F46C3C449}">
  <dimension ref="A1:N9"/>
  <sheetViews>
    <sheetView workbookViewId="0">
      <selection activeCell="T9" sqref="T9"/>
    </sheetView>
  </sheetViews>
  <sheetFormatPr defaultRowHeight="14.4" x14ac:dyDescent="0.3"/>
  <sheetData>
    <row r="1" spans="1:14" x14ac:dyDescent="0.3">
      <c r="A1" s="9" t="s">
        <v>31</v>
      </c>
      <c r="B1" s="9" t="s">
        <v>11</v>
      </c>
      <c r="C1" s="9"/>
      <c r="D1" s="9"/>
      <c r="E1" s="9"/>
      <c r="F1" s="9"/>
      <c r="G1" s="9"/>
      <c r="H1" s="9"/>
      <c r="I1" s="9"/>
      <c r="J1" s="9"/>
      <c r="K1" s="8"/>
      <c r="L1" s="8"/>
    </row>
    <row r="2" spans="1:14" x14ac:dyDescent="0.3">
      <c r="A2" s="9" t="s">
        <v>32</v>
      </c>
      <c r="B2" s="8" t="s">
        <v>23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9" t="s">
        <v>33</v>
      </c>
      <c r="B3" s="8" t="s">
        <v>36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3">
      <c r="A4" s="9"/>
      <c r="B4" s="8" t="s">
        <v>35</v>
      </c>
      <c r="C4" s="10"/>
      <c r="D4" s="10"/>
      <c r="E4" s="10"/>
      <c r="F4" s="10"/>
      <c r="G4" s="10"/>
      <c r="H4" s="10"/>
      <c r="I4" s="10"/>
      <c r="J4" s="10"/>
      <c r="K4" s="10"/>
      <c r="L4" s="8"/>
      <c r="M4" s="8"/>
      <c r="N4" s="8"/>
    </row>
    <row r="5" spans="1:14" x14ac:dyDescent="0.3">
      <c r="A5" s="9" t="s">
        <v>34</v>
      </c>
      <c r="B5" s="11" t="s">
        <v>37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2"/>
    </row>
    <row r="6" spans="1:14" ht="16.2" x14ac:dyDescent="0.3">
      <c r="A6" s="13"/>
      <c r="B6" s="14" t="s">
        <v>38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2"/>
    </row>
    <row r="7" spans="1:14" x14ac:dyDescent="0.3">
      <c r="A7" s="13"/>
      <c r="B7" s="11" t="s">
        <v>39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2"/>
    </row>
    <row r="8" spans="1:14" x14ac:dyDescent="0.3">
      <c r="A8" s="13"/>
      <c r="B8" s="11" t="s">
        <v>40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</row>
    <row r="9" spans="1:14" x14ac:dyDescent="0.3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3</vt:lpstr>
      <vt:lpstr>Metadati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Patrizia Valentini</cp:lastModifiedBy>
  <dcterms:created xsi:type="dcterms:W3CDTF">2012-02-14T14:07:29Z</dcterms:created>
  <dcterms:modified xsi:type="dcterms:W3CDTF">2025-06-24T07:38:46Z</dcterms:modified>
</cp:coreProperties>
</file>