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https://isprambiente-my.sharepoint.com/personal/fiorenzo_fumanti_isprambiente_it/Documents/Desktop/ann24_energy/"/>
    </mc:Choice>
  </mc:AlternateContent>
  <xr:revisionPtr revIDLastSave="0" documentId="8_{BCBF086E-AE1E-4C1B-800A-3E26006F2B41}" xr6:coauthVersionLast="47" xr6:coauthVersionMax="47" xr10:uidLastSave="{00000000-0000-0000-0000-000000000000}"/>
  <bookViews>
    <workbookView xWindow="0" yWindow="864" windowWidth="22488" windowHeight="11136" activeTab="1" xr2:uid="{00000000-000D-0000-FFFF-FFFF00000000}"/>
  </bookViews>
  <sheets>
    <sheet name="Tabella 5" sheetId="1" r:id="rId1"/>
    <sheet name="Metadati" sheetId="2" r:id="rId2"/>
    <sheet name="calcoli" sheetId="3" r:id="rId3"/>
  </sheets>
  <calcPr calcId="191029"/>
  <customWorkbookViews>
    <customWorkbookView name="Fumanti - Visualizzazione personale" guid="{6D065BCF-4FD8-4477-AD2D-77056FD01878}" mergeInterval="0" personalView="1" xWindow="2282" yWindow="216" windowWidth="1440" windowHeight="850" activeSheetId="1" showComments="commIndAndComment"/>
    <customWorkbookView name="sestili - Visualizzazione personale" guid="{49CD7CCF-2614-4CA9-A7EF-C7EEE52AB0D8}" mergeInterval="0" personalView="1" maximized="1" xWindow="1" yWindow="1" windowWidth="1276" windowHeight="79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" l="1"/>
  <c r="G18" i="3"/>
  <c r="G17" i="3"/>
  <c r="G14" i="3"/>
  <c r="G12" i="3"/>
  <c r="G10" i="3"/>
  <c r="G6" i="3"/>
  <c r="G3" i="3"/>
  <c r="D19" i="3"/>
  <c r="D18" i="3"/>
  <c r="D17" i="3"/>
  <c r="D16" i="3"/>
  <c r="D14" i="3"/>
  <c r="D13" i="3"/>
  <c r="D12" i="3"/>
  <c r="D11" i="3"/>
  <c r="D10" i="3"/>
  <c r="D9" i="3"/>
  <c r="D7" i="3"/>
  <c r="D8" i="3"/>
  <c r="D6" i="3"/>
  <c r="D5" i="3"/>
  <c r="D4" i="3"/>
  <c r="D3" i="3"/>
  <c r="E21" i="3"/>
  <c r="E20" i="3"/>
  <c r="E15" i="3"/>
  <c r="B20" i="3"/>
  <c r="D20" i="3" s="1"/>
  <c r="B15" i="3"/>
  <c r="D15" i="3" s="1"/>
  <c r="Q20" i="3"/>
  <c r="Q15" i="3"/>
  <c r="Q21" i="3" s="1"/>
  <c r="C20" i="1"/>
  <c r="C19" i="1"/>
  <c r="C12" i="1"/>
  <c r="C11" i="1"/>
  <c r="C9" i="1"/>
  <c r="C8" i="1"/>
  <c r="C7" i="1"/>
  <c r="C6" i="1"/>
  <c r="C4" i="1"/>
  <c r="C3" i="1"/>
  <c r="E20" i="1"/>
  <c r="E15" i="1"/>
  <c r="E21" i="1" s="1"/>
  <c r="B21" i="1"/>
  <c r="C10" i="1" s="1"/>
  <c r="B20" i="1"/>
  <c r="B15" i="1"/>
  <c r="C15" i="1" s="1"/>
  <c r="F13" i="1" l="1"/>
  <c r="F12" i="1"/>
  <c r="F11" i="1"/>
  <c r="F8" i="1"/>
  <c r="F21" i="1"/>
  <c r="F5" i="1"/>
  <c r="F4" i="1"/>
  <c r="F19" i="1"/>
  <c r="F3" i="1"/>
  <c r="F17" i="1"/>
  <c r="F14" i="1"/>
  <c r="F6" i="1"/>
  <c r="F10" i="1"/>
  <c r="F7" i="1"/>
  <c r="F18" i="1"/>
  <c r="F9" i="1"/>
  <c r="F16" i="1"/>
  <c r="F15" i="1"/>
  <c r="F20" i="1"/>
  <c r="C13" i="1"/>
  <c r="C14" i="1"/>
  <c r="C16" i="1"/>
  <c r="C17" i="1"/>
  <c r="C18" i="1"/>
  <c r="C5" i="1"/>
  <c r="C21" i="1"/>
  <c r="G21" i="3"/>
  <c r="G15" i="3"/>
  <c r="B21" i="3"/>
  <c r="D21" i="3" s="1"/>
  <c r="K20" i="3"/>
  <c r="I20" i="3"/>
  <c r="F19" i="3"/>
  <c r="C19" i="3"/>
  <c r="C18" i="3"/>
  <c r="F17" i="3"/>
  <c r="C17" i="3"/>
  <c r="F16" i="3"/>
  <c r="C16" i="3"/>
  <c r="K15" i="3"/>
  <c r="K21" i="3" s="1"/>
  <c r="I15" i="3"/>
  <c r="I21" i="3" s="1"/>
  <c r="C14" i="3"/>
  <c r="F12" i="3"/>
  <c r="C12" i="3"/>
  <c r="F11" i="3"/>
  <c r="C11" i="3"/>
  <c r="C10" i="3"/>
  <c r="C9" i="3"/>
  <c r="C8" i="3"/>
  <c r="C7" i="3"/>
  <c r="F6" i="3"/>
  <c r="C6" i="3"/>
  <c r="F5" i="3"/>
  <c r="C5" i="3"/>
  <c r="F4" i="3"/>
  <c r="C4" i="3"/>
  <c r="C3" i="3"/>
  <c r="F13" i="3" l="1"/>
  <c r="F3" i="3"/>
  <c r="F7" i="3"/>
  <c r="F8" i="3"/>
  <c r="F9" i="3"/>
  <c r="F10" i="3"/>
  <c r="F14" i="3"/>
  <c r="F18" i="3"/>
  <c r="C13" i="3" l="1"/>
</calcChain>
</file>

<file path=xl/sharedStrings.xml><?xml version="1.0" encoding="utf-8"?>
<sst xmlns="http://schemas.openxmlformats.org/spreadsheetml/2006/main" count="73" uniqueCount="44">
  <si>
    <t>Totale terra</t>
  </si>
  <si>
    <t>Zona A</t>
  </si>
  <si>
    <t>Zona B</t>
  </si>
  <si>
    <t>Zona C</t>
  </si>
  <si>
    <t>Zona D</t>
  </si>
  <si>
    <t>Totale Mare</t>
  </si>
  <si>
    <t>TOTALE</t>
  </si>
  <si>
    <t>kg</t>
  </si>
  <si>
    <t>Abruzzo</t>
  </si>
  <si>
    <t>Basilicata</t>
  </si>
  <si>
    <t>Calabria</t>
  </si>
  <si>
    <t>Lombardia</t>
  </si>
  <si>
    <t>Marche</t>
  </si>
  <si>
    <t>Molise</t>
  </si>
  <si>
    <t>Piemonte</t>
  </si>
  <si>
    <t>Puglia</t>
  </si>
  <si>
    <t>Sicilia</t>
  </si>
  <si>
    <t>Toscana</t>
  </si>
  <si>
    <t>Veneto</t>
  </si>
  <si>
    <t>Emilia-Romagna</t>
  </si>
  <si>
    <r>
      <t>Sm</t>
    </r>
    <r>
      <rPr>
        <b/>
        <vertAlign val="superscript"/>
        <sz val="12"/>
        <rFont val="Arial"/>
        <family val="2"/>
      </rPr>
      <t>3</t>
    </r>
  </si>
  <si>
    <r>
      <t>Regione/zona marina</t>
    </r>
    <r>
      <rPr>
        <b/>
        <vertAlign val="superscript"/>
        <sz val="12"/>
        <rFont val="Arial"/>
        <family val="2"/>
      </rPr>
      <t>a</t>
    </r>
  </si>
  <si>
    <t>%</t>
  </si>
  <si>
    <t>Titolo</t>
  </si>
  <si>
    <t>Fonte</t>
  </si>
  <si>
    <t>Legenda</t>
  </si>
  <si>
    <t>Note</t>
  </si>
  <si>
    <t xml:space="preserve">Gas </t>
  </si>
  <si>
    <t xml:space="preserve">Olio </t>
  </si>
  <si>
    <t>Elaborazione ISPRA su dati del Ministero dell'ambiente e della sicurezza energetica - Direzione generale infrastrutture e sicurezza (IS) - Ufficio nazionale minerario per gli idrocarburi e le georisorse (UNMIG)</t>
  </si>
  <si>
    <t>% Italia</t>
  </si>
  <si>
    <t>Sm3</t>
  </si>
  <si>
    <t>2019gas</t>
  </si>
  <si>
    <t>2019 0il</t>
  </si>
  <si>
    <t>2021gas</t>
  </si>
  <si>
    <t>20210il</t>
  </si>
  <si>
    <t>Tabella 5 - Produzione nazionale di idrocarburi per regione/zona marina (2023)</t>
  </si>
  <si>
    <t>2022 GAS</t>
  </si>
  <si>
    <t>2022 OLIO</t>
  </si>
  <si>
    <t>Variazione Gas 22/23</t>
  </si>
  <si>
    <t>Variazione Olio 22/23</t>
  </si>
  <si>
    <t>Variazione Gas 23/22</t>
  </si>
  <si>
    <t>Variazione Olio 23/22</t>
  </si>
  <si>
    <t>aLe regioni e le Zone marine non riportate in tabella non hanno produzione di idrocarburi.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</si>
</sst>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vertAlign val="superscript"/>
      <sz val="12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3" fontId="4" fillId="0" borderId="0" xfId="0" applyNumberFormat="1" applyFont="1"/>
    <xf numFmtId="3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4" borderId="1" xfId="0" applyFont="1" applyFill="1" applyBorder="1"/>
    <xf numFmtId="3" fontId="6" fillId="4" borderId="1" xfId="0" applyNumberFormat="1" applyFont="1" applyFill="1" applyBorder="1"/>
    <xf numFmtId="10" fontId="2" fillId="4" borderId="1" xfId="0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/>
    <xf numFmtId="3" fontId="3" fillId="4" borderId="1" xfId="0" applyNumberFormat="1" applyFont="1" applyFill="1" applyBorder="1" applyAlignment="1">
      <alignment horizontal="right" vertical="center" wrapText="1"/>
    </xf>
    <xf numFmtId="10" fontId="3" fillId="4" borderId="1" xfId="0" applyNumberFormat="1" applyFont="1" applyFill="1" applyBorder="1" applyAlignment="1">
      <alignment horizontal="right" vertical="center" wrapText="1"/>
    </xf>
    <xf numFmtId="0" fontId="2" fillId="4" borderId="1" xfId="1" applyFont="1" applyFill="1" applyBorder="1" applyAlignment="1">
      <alignment wrapText="1"/>
    </xf>
    <xf numFmtId="0" fontId="3" fillId="4" borderId="1" xfId="2" applyFont="1" applyFill="1" applyBorder="1" applyAlignment="1">
      <alignment wrapText="1"/>
    </xf>
    <xf numFmtId="0" fontId="3" fillId="4" borderId="1" xfId="1" applyFont="1" applyFill="1" applyBorder="1" applyAlignment="1">
      <alignment wrapText="1"/>
    </xf>
    <xf numFmtId="3" fontId="3" fillId="4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Border="1"/>
    <xf numFmtId="3" fontId="8" fillId="0" borderId="1" xfId="0" applyNumberFormat="1" applyFont="1" applyBorder="1"/>
    <xf numFmtId="0" fontId="3" fillId="4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3" fontId="2" fillId="5" borderId="1" xfId="0" applyNumberFormat="1" applyFont="1" applyFill="1" applyBorder="1"/>
    <xf numFmtId="3" fontId="3" fillId="5" borderId="1" xfId="0" applyNumberFormat="1" applyFont="1" applyFill="1" applyBorder="1"/>
    <xf numFmtId="3" fontId="3" fillId="5" borderId="1" xfId="0" applyNumberFormat="1" applyFont="1" applyFill="1" applyBorder="1" applyAlignment="1">
      <alignment horizontal="right" vertical="center" wrapText="1"/>
    </xf>
    <xf numFmtId="43" fontId="12" fillId="4" borderId="1" xfId="3" applyFont="1" applyFill="1" applyBorder="1"/>
    <xf numFmtId="43" fontId="14" fillId="4" borderId="1" xfId="3" applyFont="1" applyFill="1" applyBorder="1" applyAlignment="1">
      <alignment horizontal="right" vertical="center" wrapText="1"/>
    </xf>
    <xf numFmtId="0" fontId="4" fillId="0" borderId="1" xfId="0" applyFont="1" applyBorder="1"/>
    <xf numFmtId="0" fontId="0" fillId="0" borderId="1" xfId="0" applyBorder="1"/>
    <xf numFmtId="43" fontId="10" fillId="0" borderId="1" xfId="3" applyFont="1" applyBorder="1"/>
    <xf numFmtId="43" fontId="11" fillId="0" borderId="1" xfId="3" applyFont="1" applyBorder="1"/>
    <xf numFmtId="43" fontId="13" fillId="0" borderId="1" xfId="3" applyFont="1" applyBorder="1"/>
    <xf numFmtId="3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/>
    <xf numFmtId="10" fontId="2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/>
    <xf numFmtId="10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</cellXfs>
  <cellStyles count="4">
    <cellStyle name="20% - Colore 1" xfId="1" builtinId="30"/>
    <cellStyle name="40% - Colore 1" xfId="2" builtinId="31"/>
    <cellStyle name="Migliaia" xfId="3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302967</xdr:colOff>
      <xdr:row>0</xdr:row>
      <xdr:rowOff>301998</xdr:rowOff>
    </xdr:to>
    <xdr:sp macro="" textlink="">
      <xdr:nvSpPr>
        <xdr:cNvPr id="1029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791450" y="140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302967</xdr:colOff>
      <xdr:row>0</xdr:row>
      <xdr:rowOff>301998</xdr:rowOff>
    </xdr:to>
    <xdr:sp macro="" textlink="">
      <xdr:nvSpPr>
        <xdr:cNvPr id="1030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40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302967</xdr:colOff>
      <xdr:row>0</xdr:row>
      <xdr:rowOff>301998</xdr:rowOff>
    </xdr:to>
    <xdr:sp macro="" textlink="">
      <xdr:nvSpPr>
        <xdr:cNvPr id="1031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620250" y="140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302967</xdr:colOff>
      <xdr:row>0</xdr:row>
      <xdr:rowOff>301998</xdr:rowOff>
    </xdr:to>
    <xdr:sp macro="" textlink="">
      <xdr:nvSpPr>
        <xdr:cNvPr id="1032" name="AutoShape 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40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302967</xdr:colOff>
      <xdr:row>0</xdr:row>
      <xdr:rowOff>301998</xdr:rowOff>
    </xdr:to>
    <xdr:sp macro="" textlink="">
      <xdr:nvSpPr>
        <xdr:cNvPr id="1033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10839450" y="140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302967</xdr:colOff>
      <xdr:row>0</xdr:row>
      <xdr:rowOff>301998</xdr:rowOff>
    </xdr:to>
    <xdr:sp macro="" textlink="">
      <xdr:nvSpPr>
        <xdr:cNvPr id="1034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2668250" y="140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302967</xdr:colOff>
      <xdr:row>0</xdr:row>
      <xdr:rowOff>301998</xdr:rowOff>
    </xdr:to>
    <xdr:sp macro="" textlink="">
      <xdr:nvSpPr>
        <xdr:cNvPr id="1035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3277850" y="140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302967</xdr:colOff>
      <xdr:row>0</xdr:row>
      <xdr:rowOff>301999</xdr:rowOff>
    </xdr:to>
    <xdr:sp macro="" textlink="">
      <xdr:nvSpPr>
        <xdr:cNvPr id="1036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15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302967</xdr:colOff>
      <xdr:row>0</xdr:row>
      <xdr:rowOff>301999</xdr:rowOff>
    </xdr:to>
    <xdr:sp macro="" textlink="">
      <xdr:nvSpPr>
        <xdr:cNvPr id="1037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1449050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302967</xdr:colOff>
      <xdr:row>7</xdr:row>
      <xdr:rowOff>120015</xdr:rowOff>
    </xdr:to>
    <xdr:sp macro="" textlink="">
      <xdr:nvSpPr>
        <xdr:cNvPr id="20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5280CA-410E-4874-B9B3-8546FC934BD5}"/>
            </a:ext>
          </a:extLst>
        </xdr:cNvPr>
        <xdr:cNvSpPr>
          <a:spLocks noChangeAspect="1" noChangeArrowheads="1"/>
        </xdr:cNvSpPr>
      </xdr:nvSpPr>
      <xdr:spPr bwMode="auto">
        <a:xfrm>
          <a:off x="8945880" y="1470660"/>
          <a:ext cx="302967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302967</xdr:colOff>
      <xdr:row>7</xdr:row>
      <xdr:rowOff>120015</xdr:rowOff>
    </xdr:to>
    <xdr:sp macro="" textlink="">
      <xdr:nvSpPr>
        <xdr:cNvPr id="21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68AB9E-FD40-438E-B506-3AB919ADD9DF}"/>
            </a:ext>
          </a:extLst>
        </xdr:cNvPr>
        <xdr:cNvSpPr>
          <a:spLocks noChangeAspect="1" noChangeArrowheads="1"/>
        </xdr:cNvSpPr>
      </xdr:nvSpPr>
      <xdr:spPr bwMode="auto">
        <a:xfrm>
          <a:off x="8945880" y="1470660"/>
          <a:ext cx="302967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302967</xdr:colOff>
      <xdr:row>7</xdr:row>
      <xdr:rowOff>120015</xdr:rowOff>
    </xdr:to>
    <xdr:sp macro="" textlink="">
      <xdr:nvSpPr>
        <xdr:cNvPr id="22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442A44-FC2E-4B8F-9156-000AE4F95186}"/>
            </a:ext>
          </a:extLst>
        </xdr:cNvPr>
        <xdr:cNvSpPr>
          <a:spLocks noChangeAspect="1" noChangeArrowheads="1"/>
        </xdr:cNvSpPr>
      </xdr:nvSpPr>
      <xdr:spPr bwMode="auto">
        <a:xfrm>
          <a:off x="8945880" y="1470660"/>
          <a:ext cx="302967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302967</xdr:colOff>
      <xdr:row>7</xdr:row>
      <xdr:rowOff>120015</xdr:rowOff>
    </xdr:to>
    <xdr:sp macro="" textlink="">
      <xdr:nvSpPr>
        <xdr:cNvPr id="23" name="AutoShape 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E875B7-86E4-4835-9DEF-6461AED12739}"/>
            </a:ext>
          </a:extLst>
        </xdr:cNvPr>
        <xdr:cNvSpPr>
          <a:spLocks noChangeAspect="1" noChangeArrowheads="1"/>
        </xdr:cNvSpPr>
      </xdr:nvSpPr>
      <xdr:spPr bwMode="auto">
        <a:xfrm>
          <a:off x="8945880" y="1470660"/>
          <a:ext cx="302967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302967</xdr:colOff>
      <xdr:row>7</xdr:row>
      <xdr:rowOff>120015</xdr:rowOff>
    </xdr:to>
    <xdr:sp macro="" textlink="">
      <xdr:nvSpPr>
        <xdr:cNvPr id="24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2BF023-D6FB-4B9C-AC13-47B8BCE91D99}"/>
            </a:ext>
          </a:extLst>
        </xdr:cNvPr>
        <xdr:cNvSpPr>
          <a:spLocks noChangeAspect="1" noChangeArrowheads="1"/>
        </xdr:cNvSpPr>
      </xdr:nvSpPr>
      <xdr:spPr bwMode="auto">
        <a:xfrm>
          <a:off x="8945880" y="1470660"/>
          <a:ext cx="302967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302967</xdr:colOff>
      <xdr:row>7</xdr:row>
      <xdr:rowOff>120015</xdr:rowOff>
    </xdr:to>
    <xdr:sp macro="" textlink="">
      <xdr:nvSpPr>
        <xdr:cNvPr id="25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9E8ACD-1CB9-4592-87C6-1E8A85D7A4A4}"/>
            </a:ext>
          </a:extLst>
        </xdr:cNvPr>
        <xdr:cNvSpPr>
          <a:spLocks noChangeAspect="1" noChangeArrowheads="1"/>
        </xdr:cNvSpPr>
      </xdr:nvSpPr>
      <xdr:spPr bwMode="auto">
        <a:xfrm>
          <a:off x="8945880" y="1470660"/>
          <a:ext cx="302967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302967</xdr:colOff>
      <xdr:row>7</xdr:row>
      <xdr:rowOff>120015</xdr:rowOff>
    </xdr:to>
    <xdr:sp macro="" textlink="">
      <xdr:nvSpPr>
        <xdr:cNvPr id="26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7FE9FE-29FF-413E-A100-65DB70074E9E}"/>
            </a:ext>
          </a:extLst>
        </xdr:cNvPr>
        <xdr:cNvSpPr>
          <a:spLocks noChangeAspect="1" noChangeArrowheads="1"/>
        </xdr:cNvSpPr>
      </xdr:nvSpPr>
      <xdr:spPr bwMode="auto">
        <a:xfrm>
          <a:off x="8945880" y="1470660"/>
          <a:ext cx="302967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302967</xdr:colOff>
      <xdr:row>12</xdr:row>
      <xdr:rowOff>120015</xdr:rowOff>
    </xdr:to>
    <xdr:sp macro="" textlink="">
      <xdr:nvSpPr>
        <xdr:cNvPr id="27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2CE3F9-BDE6-46D8-B13E-97EFDF88197D}"/>
            </a:ext>
          </a:extLst>
        </xdr:cNvPr>
        <xdr:cNvSpPr>
          <a:spLocks noChangeAspect="1" noChangeArrowheads="1"/>
        </xdr:cNvSpPr>
      </xdr:nvSpPr>
      <xdr:spPr bwMode="auto">
        <a:xfrm>
          <a:off x="8945880" y="2461260"/>
          <a:ext cx="302967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302967</xdr:colOff>
      <xdr:row>14</xdr:row>
      <xdr:rowOff>120015</xdr:rowOff>
    </xdr:to>
    <xdr:sp macro="" textlink="">
      <xdr:nvSpPr>
        <xdr:cNvPr id="28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77D6E4-2FDF-4C00-9F86-234A481EB6B7}"/>
            </a:ext>
          </a:extLst>
        </xdr:cNvPr>
        <xdr:cNvSpPr>
          <a:spLocks noChangeAspect="1" noChangeArrowheads="1"/>
        </xdr:cNvSpPr>
      </xdr:nvSpPr>
      <xdr:spPr bwMode="auto">
        <a:xfrm>
          <a:off x="8945880" y="2857500"/>
          <a:ext cx="302967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zoomScale="85" zoomScaleNormal="85" workbookViewId="0">
      <selection activeCell="I11" sqref="I11"/>
    </sheetView>
  </sheetViews>
  <sheetFormatPr defaultColWidth="9.109375" defaultRowHeight="14.4" x14ac:dyDescent="0.3"/>
  <cols>
    <col min="1" max="1" width="17.5546875" style="1" customWidth="1"/>
    <col min="2" max="2" width="19" style="1" customWidth="1"/>
    <col min="3" max="3" width="12.109375" style="1" customWidth="1"/>
    <col min="4" max="4" width="12.77734375" style="1" customWidth="1"/>
    <col min="5" max="5" width="19.44140625" style="1" customWidth="1"/>
    <col min="6" max="6" width="11.33203125" style="1" customWidth="1"/>
    <col min="7" max="7" width="12.5546875" style="1" customWidth="1"/>
    <col min="8" max="8" width="9.109375" style="1"/>
    <col min="9" max="9" width="22.88671875" style="1" customWidth="1"/>
    <col min="10" max="10" width="9.109375" style="1"/>
    <col min="11" max="11" width="27.109375" style="1" customWidth="1"/>
    <col min="12" max="12" width="9.109375" style="1"/>
    <col min="13" max="13" width="14.33203125" style="1" customWidth="1"/>
    <col min="14" max="14" width="17.88671875" style="1" customWidth="1"/>
    <col min="15" max="16384" width="9.109375" style="1"/>
  </cols>
  <sheetData>
    <row r="1" spans="1:7" ht="31.2" x14ac:dyDescent="0.3">
      <c r="A1" s="18" t="s">
        <v>21</v>
      </c>
      <c r="B1" s="19" t="s">
        <v>27</v>
      </c>
      <c r="C1" s="19"/>
      <c r="D1" s="15" t="s">
        <v>41</v>
      </c>
      <c r="E1" s="20" t="s">
        <v>28</v>
      </c>
      <c r="F1" s="20"/>
      <c r="G1" s="15" t="s">
        <v>42</v>
      </c>
    </row>
    <row r="2" spans="1:7" ht="15.6" x14ac:dyDescent="0.3">
      <c r="A2" s="18"/>
      <c r="B2" s="31" t="s">
        <v>31</v>
      </c>
      <c r="C2" s="31" t="s">
        <v>30</v>
      </c>
      <c r="D2" s="31" t="s">
        <v>22</v>
      </c>
      <c r="E2" s="32" t="s">
        <v>7</v>
      </c>
      <c r="F2" s="32" t="s">
        <v>30</v>
      </c>
      <c r="G2" s="4" t="s">
        <v>22</v>
      </c>
    </row>
    <row r="3" spans="1:7" ht="15.6" x14ac:dyDescent="0.3">
      <c r="A3" s="5" t="s">
        <v>14</v>
      </c>
      <c r="B3" s="33">
        <v>5366370</v>
      </c>
      <c r="C3" s="34">
        <f>_xlfn.PERCENTOF(B3,B21)</f>
        <v>1.7649996270947116E-3</v>
      </c>
      <c r="D3" s="34">
        <v>-0.26196000335574621</v>
      </c>
      <c r="E3" s="33">
        <v>6029941</v>
      </c>
      <c r="F3" s="34">
        <f>_xlfn.PERCENTOF(E3,E21)</f>
        <v>1.4247853251106385E-3</v>
      </c>
      <c r="G3" s="7">
        <v>-0.34849623247783462</v>
      </c>
    </row>
    <row r="4" spans="1:7" ht="15.6" x14ac:dyDescent="0.3">
      <c r="A4" s="5" t="s">
        <v>11</v>
      </c>
      <c r="B4" s="33">
        <v>21768725</v>
      </c>
      <c r="C4" s="34">
        <f>_xlfn.PERCENTOF(B4,B21)</f>
        <v>7.1597358190596859E-3</v>
      </c>
      <c r="D4" s="34">
        <v>1.1872657305719587</v>
      </c>
      <c r="E4" s="33">
        <v>0</v>
      </c>
      <c r="F4" s="34">
        <f>_xlfn.PERCENTOF(E4,E21)</f>
        <v>0</v>
      </c>
      <c r="G4" s="7"/>
    </row>
    <row r="5" spans="1:7" ht="15.6" x14ac:dyDescent="0.3">
      <c r="A5" s="5" t="s">
        <v>18</v>
      </c>
      <c r="B5" s="33">
        <v>1391231</v>
      </c>
      <c r="C5" s="34">
        <f>_xlfn.PERCENTOF(B5,B21)</f>
        <v>4.5757601436401194E-4</v>
      </c>
      <c r="D5" s="34">
        <v>-0.1434176946307795</v>
      </c>
      <c r="E5" s="33">
        <v>0</v>
      </c>
      <c r="F5" s="34">
        <f>_xlfn.PERCENTOF(E5,E21)</f>
        <v>0</v>
      </c>
      <c r="G5" s="7"/>
    </row>
    <row r="6" spans="1:7" ht="15.6" x14ac:dyDescent="0.3">
      <c r="A6" s="5" t="s">
        <v>19</v>
      </c>
      <c r="B6" s="33">
        <v>119299626</v>
      </c>
      <c r="C6" s="34">
        <f>_xlfn.PERCENTOF(B6,B21)</f>
        <v>3.9237658864845058E-2</v>
      </c>
      <c r="D6" s="34">
        <v>-3.4093810204360482E-2</v>
      </c>
      <c r="E6" s="33">
        <v>18070854</v>
      </c>
      <c r="F6" s="34">
        <f>_xlfn.PERCENTOF(E6,E21)</f>
        <v>4.2698738829147556E-3</v>
      </c>
      <c r="G6" s="7">
        <v>-0.18548266052512655</v>
      </c>
    </row>
    <row r="7" spans="1:7" ht="15.6" x14ac:dyDescent="0.3">
      <c r="A7" s="5" t="s">
        <v>17</v>
      </c>
      <c r="B7" s="33">
        <v>2021175</v>
      </c>
      <c r="C7" s="34">
        <f>_xlfn.PERCENTOF(B7,B21)</f>
        <v>6.647646586599794E-4</v>
      </c>
      <c r="D7" s="34">
        <v>0.15209074109330273</v>
      </c>
      <c r="E7" s="33">
        <v>0</v>
      </c>
      <c r="F7" s="34">
        <f>_xlfn.PERCENTOF(E7,E21)</f>
        <v>0</v>
      </c>
      <c r="G7" s="7"/>
    </row>
    <row r="8" spans="1:7" ht="15.6" x14ac:dyDescent="0.3">
      <c r="A8" s="5" t="s">
        <v>12</v>
      </c>
      <c r="B8" s="33">
        <v>5214547</v>
      </c>
      <c r="C8" s="34">
        <f>_xlfn.PERCENTOF(B8,B21)</f>
        <v>1.7150650272843369E-3</v>
      </c>
      <c r="D8" s="34">
        <v>-3.4335100940655984E-2</v>
      </c>
      <c r="E8" s="33">
        <v>0</v>
      </c>
      <c r="F8" s="34">
        <f>_xlfn.PERCENTOF(E8,E21)</f>
        <v>0</v>
      </c>
      <c r="G8" s="7"/>
    </row>
    <row r="9" spans="1:7" ht="15.6" x14ac:dyDescent="0.3">
      <c r="A9" s="5" t="s">
        <v>8</v>
      </c>
      <c r="B9" s="33">
        <v>12157738</v>
      </c>
      <c r="C9" s="34">
        <f>_xlfn.PERCENTOF(B9,B21)</f>
        <v>3.9986812382141381E-3</v>
      </c>
      <c r="D9" s="34">
        <v>0.28833160534791002</v>
      </c>
      <c r="E9" s="33">
        <v>0</v>
      </c>
      <c r="F9" s="34">
        <f>_xlfn.PERCENTOF(E9,E21)</f>
        <v>0</v>
      </c>
      <c r="G9" s="7"/>
    </row>
    <row r="10" spans="1:7" ht="15.6" x14ac:dyDescent="0.3">
      <c r="A10" s="5" t="s">
        <v>13</v>
      </c>
      <c r="B10" s="33">
        <v>48251931</v>
      </c>
      <c r="C10" s="34">
        <f>_xlfn.PERCENTOF(B10,B21)</f>
        <v>1.5870064908234012E-2</v>
      </c>
      <c r="D10" s="34">
        <v>2.6394076669015897E-2</v>
      </c>
      <c r="E10" s="33">
        <v>4552000</v>
      </c>
      <c r="F10" s="34">
        <f>_xlfn.PERCENTOF(E10,E21)</f>
        <v>1.0755698604519724E-3</v>
      </c>
      <c r="G10" s="7">
        <v>-0.19901573251348581</v>
      </c>
    </row>
    <row r="11" spans="1:7" ht="15.6" x14ac:dyDescent="0.3">
      <c r="A11" s="5" t="s">
        <v>15</v>
      </c>
      <c r="B11" s="33">
        <v>46888942</v>
      </c>
      <c r="C11" s="34">
        <f>_xlfn.PERCENTOF(B11,B21)</f>
        <v>1.5421777690480821E-2</v>
      </c>
      <c r="D11" s="34">
        <v>-8.5973135230060824E-2</v>
      </c>
      <c r="E11" s="33">
        <v>0</v>
      </c>
      <c r="F11" s="34">
        <f>_xlfn.PERCENTOF(E11,E21)</f>
        <v>0</v>
      </c>
      <c r="G11" s="7"/>
    </row>
    <row r="12" spans="1:7" ht="15.6" x14ac:dyDescent="0.3">
      <c r="A12" s="5" t="s">
        <v>9</v>
      </c>
      <c r="B12" s="33">
        <v>1112155976</v>
      </c>
      <c r="C12" s="34">
        <f>_xlfn.PERCENTOF(B12,B21)</f>
        <v>0.36578821119511978</v>
      </c>
      <c r="D12" s="34">
        <v>-9.2860181186206411E-2</v>
      </c>
      <c r="E12" s="33">
        <v>3528861410</v>
      </c>
      <c r="F12" s="34">
        <f>_xlfn.PERCENTOF(E12,E21)</f>
        <v>0.83381743723814816</v>
      </c>
      <c r="G12" s="7">
        <v>-3.4219423936236025E-2</v>
      </c>
    </row>
    <row r="13" spans="1:7" ht="15.6" x14ac:dyDescent="0.3">
      <c r="A13" s="5" t="s">
        <v>10</v>
      </c>
      <c r="B13" s="33">
        <v>5075327</v>
      </c>
      <c r="C13" s="34">
        <f>_xlfn.PERCENTOF(B13,B21)</f>
        <v>1.6692755554282917E-3</v>
      </c>
      <c r="D13" s="34">
        <v>-8.6252833293355338E-3</v>
      </c>
      <c r="E13" s="33">
        <v>0</v>
      </c>
      <c r="F13" s="34">
        <f>_xlfn.PERCENTOF(E13,E21)</f>
        <v>0</v>
      </c>
      <c r="G13" s="7"/>
    </row>
    <row r="14" spans="1:7" ht="15.6" x14ac:dyDescent="0.3">
      <c r="A14" s="5" t="s">
        <v>16</v>
      </c>
      <c r="B14" s="33">
        <v>159515774</v>
      </c>
      <c r="C14" s="34">
        <f>_xlfn.PERCENTOF(B14,B21)</f>
        <v>5.246475394460768E-2</v>
      </c>
      <c r="D14" s="34">
        <v>-1.0603056369276908E-3</v>
      </c>
      <c r="E14" s="33">
        <v>292810583</v>
      </c>
      <c r="F14" s="34">
        <f>_xlfn.PERCENTOF(E14,E21)</f>
        <v>6.9186783369106039E-2</v>
      </c>
      <c r="G14" s="7">
        <v>-0.1956626649501168</v>
      </c>
    </row>
    <row r="15" spans="1:7" ht="15.6" x14ac:dyDescent="0.3">
      <c r="A15" s="9" t="s">
        <v>0</v>
      </c>
      <c r="B15" s="35">
        <f>SUM(B3:B14)</f>
        <v>1539107362</v>
      </c>
      <c r="C15" s="36">
        <f>_xlfn.PERCENTOF(B15,B21)</f>
        <v>0.50621256454339258</v>
      </c>
      <c r="D15" s="36">
        <v>-6.6113744653843801E-2</v>
      </c>
      <c r="E15" s="35">
        <f>SUM(E3:E14)</f>
        <v>3850324788</v>
      </c>
      <c r="F15" s="36">
        <f>_xlfn.PERCENTOF(E15,E21)</f>
        <v>0.90977444967573162</v>
      </c>
      <c r="G15" s="7">
        <v>-5.0488715216973679E-2</v>
      </c>
    </row>
    <row r="16" spans="1:7" ht="15.6" x14ac:dyDescent="0.3">
      <c r="A16" s="12" t="s">
        <v>1</v>
      </c>
      <c r="B16" s="33">
        <v>696189344</v>
      </c>
      <c r="C16" s="34">
        <f>_xlfn.PERCENTOF(B16,B21)</f>
        <v>0.22897674453071851</v>
      </c>
      <c r="D16" s="34">
        <v>-0.23287699151409688</v>
      </c>
      <c r="E16" s="33">
        <v>0</v>
      </c>
      <c r="F16" s="34">
        <f>_xlfn.PERCENTOF(E16,E21)</f>
        <v>0</v>
      </c>
      <c r="G16" s="7"/>
    </row>
    <row r="17" spans="1:7" ht="15.6" x14ac:dyDescent="0.3">
      <c r="A17" s="12" t="s">
        <v>2</v>
      </c>
      <c r="B17" s="33">
        <v>492774652</v>
      </c>
      <c r="C17" s="34">
        <f>_xlfn.PERCENTOF(B17,B21)</f>
        <v>0.16207363208681591</v>
      </c>
      <c r="D17" s="34">
        <v>-0.12657877323677866</v>
      </c>
      <c r="E17" s="33">
        <v>203025446</v>
      </c>
      <c r="F17" s="34">
        <f>_xlfn.PERCENTOF(E17,E21)</f>
        <v>4.7971891613009549E-2</v>
      </c>
      <c r="G17" s="7">
        <v>-1.2766509301272657E-2</v>
      </c>
    </row>
    <row r="18" spans="1:7" ht="15.6" x14ac:dyDescent="0.3">
      <c r="A18" s="12" t="s">
        <v>3</v>
      </c>
      <c r="B18" s="33">
        <v>2921152</v>
      </c>
      <c r="C18" s="34">
        <f>_xlfn.PERCENTOF(B18,B21)</f>
        <v>9.6076718353132031E-4</v>
      </c>
      <c r="D18" s="34">
        <v>-2.9143779947162378E-2</v>
      </c>
      <c r="E18" s="33">
        <v>178824883</v>
      </c>
      <c r="F18" s="34">
        <f>_xlfn.PERCENTOF(E18,E21)</f>
        <v>4.225365871125885E-2</v>
      </c>
      <c r="G18" s="7">
        <v>-5.1104396079541259E-2</v>
      </c>
    </row>
    <row r="19" spans="1:7" ht="15.6" x14ac:dyDescent="0.3">
      <c r="A19" s="12" t="s">
        <v>4</v>
      </c>
      <c r="B19" s="33">
        <v>309444393</v>
      </c>
      <c r="C19" s="34">
        <f>_xlfn.PERCENTOF(B19,B21)</f>
        <v>0.10177629165554172</v>
      </c>
      <c r="D19" s="34">
        <v>9.7138001355015685E-2</v>
      </c>
      <c r="E19" s="33">
        <v>0</v>
      </c>
      <c r="F19" s="34">
        <f>_xlfn.PERCENTOF(E19,E21)</f>
        <v>0</v>
      </c>
      <c r="G19" s="7"/>
    </row>
    <row r="20" spans="1:7" ht="15.6" x14ac:dyDescent="0.3">
      <c r="A20" s="13" t="s">
        <v>5</v>
      </c>
      <c r="B20" s="37">
        <f>SUM(B16:B19)</f>
        <v>1501329541</v>
      </c>
      <c r="C20" s="36">
        <f>_xlfn.PERCENTOF(B20,B21)</f>
        <v>0.49378743545660747</v>
      </c>
      <c r="D20" s="36">
        <v>-0.14540718548948373</v>
      </c>
      <c r="E20" s="37">
        <f>SUM(E16:E19)</f>
        <v>381850329</v>
      </c>
      <c r="F20" s="36">
        <f>_xlfn.PERCENTOF(E20,E21)</f>
        <v>9.0225550324268405E-2</v>
      </c>
      <c r="G20" s="7">
        <v>-3.1099101379635792E-2</v>
      </c>
    </row>
    <row r="21" spans="1:7" ht="15.6" x14ac:dyDescent="0.3">
      <c r="A21" s="14" t="s">
        <v>6</v>
      </c>
      <c r="B21" s="37">
        <f>SUM(B15,B20)</f>
        <v>3040436903</v>
      </c>
      <c r="C21" s="36">
        <f>_xlfn.PERCENTOF(B21,B21)</f>
        <v>1</v>
      </c>
      <c r="D21" s="36">
        <v>-0.1070263112003165</v>
      </c>
      <c r="E21" s="37">
        <f>SUM(E15,E20)</f>
        <v>4232175117</v>
      </c>
      <c r="F21" s="36">
        <f>_xlfn.PERCENTOF(E21,E21)</f>
        <v>1</v>
      </c>
      <c r="G21" s="7">
        <v>-4.8771185190424671E-2</v>
      </c>
    </row>
    <row r="22" spans="1:7" x14ac:dyDescent="0.3">
      <c r="A22" s="2"/>
      <c r="B22" s="2"/>
    </row>
    <row r="23" spans="1:7" x14ac:dyDescent="0.3">
      <c r="A23" s="2"/>
    </row>
    <row r="25" spans="1:7" x14ac:dyDescent="0.3">
      <c r="A25" s="2"/>
    </row>
    <row r="26" spans="1:7" x14ac:dyDescent="0.3">
      <c r="A26" s="2"/>
    </row>
    <row r="27" spans="1:7" x14ac:dyDescent="0.3">
      <c r="A27" s="2"/>
    </row>
    <row r="28" spans="1:7" x14ac:dyDescent="0.3">
      <c r="A28" s="2"/>
    </row>
    <row r="29" spans="1:7" x14ac:dyDescent="0.3">
      <c r="A29" s="2"/>
    </row>
    <row r="30" spans="1:7" x14ac:dyDescent="0.3">
      <c r="A30" s="2"/>
    </row>
    <row r="31" spans="1:7" x14ac:dyDescent="0.3">
      <c r="A31" s="2"/>
    </row>
    <row r="32" spans="1:7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</sheetData>
  <customSheetViews>
    <customSheetView guid="{6D065BCF-4FD8-4477-AD2D-77056FD01878}" scale="85">
      <selection activeCell="J9" sqref="J9"/>
      <pageMargins left="0.7" right="0.7" top="0.75" bottom="0.75" header="0.3" footer="0.3"/>
      <pageSetup paperSize="9" orientation="portrait" r:id="rId1"/>
    </customSheetView>
    <customSheetView guid="{49CD7CCF-2614-4CA9-A7EF-C7EEE52AB0D8}">
      <selection activeCell="E8" sqref="E8"/>
      <pageMargins left="0.7" right="0.7" top="0.75" bottom="0.75" header="0.3" footer="0.3"/>
      <pageSetup paperSize="9" orientation="portrait" horizontalDpi="300" verticalDpi="300" r:id="rId2"/>
    </customSheetView>
  </customSheetViews>
  <mergeCells count="3">
    <mergeCell ref="A1:A2"/>
    <mergeCell ref="B1:C1"/>
    <mergeCell ref="E1:F1"/>
  </mergeCells>
  <phoneticPr fontId="9" type="noConversion"/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abSelected="1" workbookViewId="0">
      <selection activeCell="J5" sqref="J5"/>
    </sheetView>
  </sheetViews>
  <sheetFormatPr defaultRowHeight="14.4" x14ac:dyDescent="0.3"/>
  <sheetData>
    <row r="1" spans="1:2" x14ac:dyDescent="0.3">
      <c r="A1" t="s">
        <v>23</v>
      </c>
      <c r="B1" t="s">
        <v>36</v>
      </c>
    </row>
    <row r="2" spans="1:2" x14ac:dyDescent="0.3">
      <c r="A2" t="s">
        <v>24</v>
      </c>
      <c r="B2" t="s">
        <v>29</v>
      </c>
    </row>
    <row r="3" spans="1:2" x14ac:dyDescent="0.3">
      <c r="A3" t="s">
        <v>25</v>
      </c>
    </row>
    <row r="4" spans="1:2" x14ac:dyDescent="0.3">
      <c r="A4" t="s">
        <v>26</v>
      </c>
      <c r="B4" t="s">
        <v>43</v>
      </c>
    </row>
  </sheetData>
  <customSheetViews>
    <customSheetView guid="{6D065BCF-4FD8-4477-AD2D-77056FD01878}">
      <selection activeCell="D23" sqref="D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0DD8-1E0B-48EC-91A1-6FD0332E8BA9}">
  <dimension ref="A1:Q21"/>
  <sheetViews>
    <sheetView topLeftCell="D4" workbookViewId="0">
      <selection activeCell="G3" sqref="G3:G21"/>
    </sheetView>
  </sheetViews>
  <sheetFormatPr defaultRowHeight="14.4" x14ac:dyDescent="0.3"/>
  <cols>
    <col min="2" max="2" width="20.5546875" customWidth="1"/>
    <col min="3" max="3" width="15.21875" customWidth="1"/>
    <col min="4" max="4" width="14" customWidth="1"/>
    <col min="5" max="5" width="20.88671875" customWidth="1"/>
    <col min="6" max="6" width="11.77734375" customWidth="1"/>
    <col min="7" max="7" width="13.21875" customWidth="1"/>
    <col min="9" max="9" width="15.44140625" customWidth="1"/>
    <col min="11" max="11" width="16.88671875" customWidth="1"/>
    <col min="13" max="13" width="15.77734375" customWidth="1"/>
    <col min="14" max="14" width="19.5546875" customWidth="1"/>
    <col min="16" max="16" width="20.21875" customWidth="1"/>
    <col min="17" max="17" width="20.77734375" customWidth="1"/>
  </cols>
  <sheetData>
    <row r="1" spans="1:17" ht="31.2" x14ac:dyDescent="0.3">
      <c r="A1" s="18" t="s">
        <v>21</v>
      </c>
      <c r="B1" s="19" t="s">
        <v>27</v>
      </c>
      <c r="C1" s="19"/>
      <c r="D1" s="15" t="s">
        <v>39</v>
      </c>
      <c r="E1" s="20" t="s">
        <v>28</v>
      </c>
      <c r="F1" s="20"/>
      <c r="G1" s="15" t="s">
        <v>40</v>
      </c>
      <c r="H1" s="1"/>
      <c r="I1" s="1" t="s">
        <v>32</v>
      </c>
      <c r="J1" s="1"/>
      <c r="K1" s="1" t="s">
        <v>33</v>
      </c>
      <c r="L1" s="1"/>
      <c r="M1" s="1" t="s">
        <v>34</v>
      </c>
      <c r="N1" s="1" t="s">
        <v>35</v>
      </c>
      <c r="O1" s="1"/>
      <c r="P1" s="26" t="s">
        <v>37</v>
      </c>
      <c r="Q1" s="26" t="s">
        <v>38</v>
      </c>
    </row>
    <row r="2" spans="1:17" ht="18" x14ac:dyDescent="0.3">
      <c r="A2" s="18"/>
      <c r="B2" s="3" t="s">
        <v>20</v>
      </c>
      <c r="C2" s="3" t="s">
        <v>30</v>
      </c>
      <c r="D2" s="3" t="s">
        <v>22</v>
      </c>
      <c r="E2" s="4" t="s">
        <v>7</v>
      </c>
      <c r="F2" s="4" t="s">
        <v>30</v>
      </c>
      <c r="G2" s="4" t="s">
        <v>22</v>
      </c>
      <c r="H2" s="1"/>
      <c r="I2" s="1"/>
      <c r="J2" s="1"/>
      <c r="K2" s="1"/>
      <c r="L2" s="1"/>
      <c r="M2" s="1"/>
      <c r="N2" s="1"/>
      <c r="O2" s="1"/>
      <c r="P2" s="26"/>
      <c r="Q2" s="27"/>
    </row>
    <row r="3" spans="1:17" ht="15.6" x14ac:dyDescent="0.3">
      <c r="A3" s="5" t="s">
        <v>14</v>
      </c>
      <c r="B3" s="21">
        <v>5366370</v>
      </c>
      <c r="C3" s="7">
        <f>B3/B15</f>
        <v>3.4866768443149064E-3</v>
      </c>
      <c r="D3" s="7">
        <f>(B3-P3)/P3</f>
        <v>-0.26196000335574621</v>
      </c>
      <c r="E3" s="21">
        <v>6029941</v>
      </c>
      <c r="F3" s="7">
        <f>E3/E15</f>
        <v>1.5660863257024539E-3</v>
      </c>
      <c r="G3" s="7">
        <f>(E3-Q3)/Q3</f>
        <v>-0.34849623247783462</v>
      </c>
      <c r="H3" s="1"/>
      <c r="I3" s="6">
        <v>7673047</v>
      </c>
      <c r="J3" s="1"/>
      <c r="K3" s="6">
        <v>17512515</v>
      </c>
      <c r="L3" s="1"/>
      <c r="M3" s="16">
        <v>6974260</v>
      </c>
      <c r="N3" s="16">
        <v>10468409</v>
      </c>
      <c r="O3" s="1"/>
      <c r="P3" s="28">
        <v>7271110</v>
      </c>
      <c r="Q3" s="29">
        <v>9255420</v>
      </c>
    </row>
    <row r="4" spans="1:17" ht="15.6" x14ac:dyDescent="0.3">
      <c r="A4" s="5" t="s">
        <v>11</v>
      </c>
      <c r="B4" s="21">
        <v>21768725</v>
      </c>
      <c r="C4" s="7">
        <f>B4/B15</f>
        <v>1.4143733918413939E-2</v>
      </c>
      <c r="D4" s="7">
        <f>(B4-P4)/P4</f>
        <v>1.1872657305719587</v>
      </c>
      <c r="E4" s="21">
        <v>0</v>
      </c>
      <c r="F4" s="7">
        <f>E4/E15</f>
        <v>0</v>
      </c>
      <c r="G4" s="7"/>
      <c r="H4" s="1"/>
      <c r="I4" s="6">
        <v>18654875</v>
      </c>
      <c r="J4" s="1"/>
      <c r="K4" s="8">
        <v>0</v>
      </c>
      <c r="L4" s="1"/>
      <c r="M4" s="16">
        <v>8986570</v>
      </c>
      <c r="N4" s="16">
        <v>0</v>
      </c>
      <c r="O4" s="1"/>
      <c r="P4" s="28">
        <v>9952483</v>
      </c>
      <c r="Q4" s="24">
        <v>0</v>
      </c>
    </row>
    <row r="5" spans="1:17" ht="15.6" x14ac:dyDescent="0.3">
      <c r="A5" s="5" t="s">
        <v>18</v>
      </c>
      <c r="B5" s="21">
        <v>1391231</v>
      </c>
      <c r="C5" s="7">
        <f>B5/B15</f>
        <v>9.039206973788746E-4</v>
      </c>
      <c r="D5" s="7">
        <f>(B5-P5)/P5</f>
        <v>-0.1434176946307795</v>
      </c>
      <c r="E5" s="21">
        <v>0</v>
      </c>
      <c r="F5" s="7">
        <f>E5/E15</f>
        <v>0</v>
      </c>
      <c r="G5" s="7"/>
      <c r="H5" s="1"/>
      <c r="I5" s="6">
        <v>119419</v>
      </c>
      <c r="J5" s="1"/>
      <c r="K5" s="8">
        <v>0</v>
      </c>
      <c r="L5" s="1"/>
      <c r="M5" s="16">
        <v>924443</v>
      </c>
      <c r="N5" s="16">
        <v>0</v>
      </c>
      <c r="O5" s="1"/>
      <c r="P5" s="28">
        <v>1624165</v>
      </c>
      <c r="Q5" s="24">
        <v>0</v>
      </c>
    </row>
    <row r="6" spans="1:17" ht="15.6" x14ac:dyDescent="0.3">
      <c r="A6" s="5" t="s">
        <v>19</v>
      </c>
      <c r="B6" s="21">
        <v>119299626</v>
      </c>
      <c r="C6" s="7">
        <f>B6/B15</f>
        <v>7.751221841014104E-2</v>
      </c>
      <c r="D6" s="7">
        <f>(B6-P6)/P6</f>
        <v>-3.4093810204360482E-2</v>
      </c>
      <c r="E6" s="21">
        <v>18070854</v>
      </c>
      <c r="F6" s="7">
        <f>E6/E15</f>
        <v>4.6933323797306633E-3</v>
      </c>
      <c r="G6" s="7">
        <f>(E6-Q6)/Q6</f>
        <v>-0.18548266052512655</v>
      </c>
      <c r="H6" s="1"/>
      <c r="I6" s="6">
        <v>166379512</v>
      </c>
      <c r="J6" s="1"/>
      <c r="K6" s="6">
        <v>30849727</v>
      </c>
      <c r="L6" s="1"/>
      <c r="M6" s="16">
        <v>129079536</v>
      </c>
      <c r="N6" s="16">
        <v>29028218</v>
      </c>
      <c r="O6" s="1"/>
      <c r="P6" s="28">
        <v>123510572</v>
      </c>
      <c r="Q6" s="29">
        <v>22185966</v>
      </c>
    </row>
    <row r="7" spans="1:17" ht="15.6" x14ac:dyDescent="0.3">
      <c r="A7" s="5" t="s">
        <v>17</v>
      </c>
      <c r="B7" s="21">
        <v>2021175</v>
      </c>
      <c r="C7" s="7">
        <f>B7/B15</f>
        <v>1.3132124827039844E-3</v>
      </c>
      <c r="D7" s="7">
        <f>(B7-P7)/P7</f>
        <v>0.15209074109330273</v>
      </c>
      <c r="E7" s="21">
        <v>0</v>
      </c>
      <c r="F7" s="7">
        <f>E7/E15</f>
        <v>0</v>
      </c>
      <c r="G7" s="7"/>
      <c r="H7" s="1"/>
      <c r="I7" s="6">
        <v>2635368</v>
      </c>
      <c r="J7" s="1"/>
      <c r="K7" s="8">
        <v>0</v>
      </c>
      <c r="L7" s="1"/>
      <c r="M7" s="16">
        <v>3175178</v>
      </c>
      <c r="N7" s="16">
        <v>0</v>
      </c>
      <c r="O7" s="1"/>
      <c r="P7" s="28">
        <v>1754354</v>
      </c>
      <c r="Q7" s="24">
        <v>0</v>
      </c>
    </row>
    <row r="8" spans="1:17" ht="15.6" x14ac:dyDescent="0.3">
      <c r="A8" s="5" t="s">
        <v>12</v>
      </c>
      <c r="B8" s="21">
        <v>5214547</v>
      </c>
      <c r="C8" s="7">
        <f>B8/B15</f>
        <v>3.3880333034233124E-3</v>
      </c>
      <c r="D8" s="7">
        <f>(B8-P8)/P8</f>
        <v>-3.4335100940655984E-2</v>
      </c>
      <c r="E8" s="21">
        <v>0</v>
      </c>
      <c r="F8" s="7">
        <f>E8/E15</f>
        <v>0</v>
      </c>
      <c r="G8" s="7"/>
      <c r="H8" s="1"/>
      <c r="I8" s="6">
        <v>5643463</v>
      </c>
      <c r="J8" s="1"/>
      <c r="K8" s="8">
        <v>0</v>
      </c>
      <c r="L8" s="1"/>
      <c r="M8" s="16">
        <v>5478960</v>
      </c>
      <c r="N8" s="16">
        <v>0</v>
      </c>
      <c r="O8" s="1"/>
      <c r="P8" s="28">
        <v>5399955</v>
      </c>
      <c r="Q8" s="24">
        <v>0</v>
      </c>
    </row>
    <row r="9" spans="1:17" ht="15.6" x14ac:dyDescent="0.3">
      <c r="A9" s="5" t="s">
        <v>8</v>
      </c>
      <c r="B9" s="21">
        <v>12157738</v>
      </c>
      <c r="C9" s="7">
        <f>B9/B20</f>
        <v>8.0979809348865669E-3</v>
      </c>
      <c r="D9" s="7">
        <f>(B9-P9)/P9</f>
        <v>0.28833160534791002</v>
      </c>
      <c r="E9" s="21">
        <v>0</v>
      </c>
      <c r="F9" s="7">
        <f>E9/E20</f>
        <v>0</v>
      </c>
      <c r="G9" s="7"/>
      <c r="H9" s="1"/>
      <c r="I9" s="6">
        <v>15793491</v>
      </c>
      <c r="J9" s="1"/>
      <c r="K9" s="8">
        <v>0</v>
      </c>
      <c r="L9" s="1"/>
      <c r="M9" s="16">
        <v>9301759</v>
      </c>
      <c r="N9" s="16">
        <v>0</v>
      </c>
      <c r="O9" s="1"/>
      <c r="P9" s="28">
        <v>9436808</v>
      </c>
      <c r="Q9" s="24">
        <v>0</v>
      </c>
    </row>
    <row r="10" spans="1:17" ht="15.6" x14ac:dyDescent="0.3">
      <c r="A10" s="5" t="s">
        <v>13</v>
      </c>
      <c r="B10" s="21">
        <v>48251931</v>
      </c>
      <c r="C10" s="7">
        <f>B10/B15</f>
        <v>3.1350594631227552E-2</v>
      </c>
      <c r="D10" s="7">
        <f>(B10-P10)/P10</f>
        <v>2.6394076669015897E-2</v>
      </c>
      <c r="E10" s="21">
        <v>4552000</v>
      </c>
      <c r="F10" s="7">
        <f>E10/E15</f>
        <v>1.1822379281318956E-3</v>
      </c>
      <c r="G10" s="7">
        <f>(E10-Q10)/Q10</f>
        <v>-0.19901573251348581</v>
      </c>
      <c r="H10" s="1"/>
      <c r="I10" s="6">
        <v>82145480</v>
      </c>
      <c r="J10" s="1"/>
      <c r="K10" s="6">
        <v>12377240</v>
      </c>
      <c r="L10" s="1"/>
      <c r="M10" s="16">
        <v>57411581</v>
      </c>
      <c r="N10" s="16">
        <v>10252660</v>
      </c>
      <c r="O10" s="1"/>
      <c r="P10" s="28">
        <v>47011116</v>
      </c>
      <c r="Q10" s="29">
        <v>5683008</v>
      </c>
    </row>
    <row r="11" spans="1:17" ht="15.6" x14ac:dyDescent="0.3">
      <c r="A11" s="5" t="s">
        <v>15</v>
      </c>
      <c r="B11" s="21">
        <v>46888942</v>
      </c>
      <c r="C11" s="7">
        <f>B11/B15</f>
        <v>3.046502353095755E-2</v>
      </c>
      <c r="D11" s="7">
        <f>(B11-P11)/P11</f>
        <v>-8.5973135230060824E-2</v>
      </c>
      <c r="E11" s="21">
        <v>0</v>
      </c>
      <c r="F11" s="7">
        <f>E11/E15</f>
        <v>0</v>
      </c>
      <c r="G11" s="7"/>
      <c r="H11" s="1"/>
      <c r="I11" s="6">
        <v>78465658</v>
      </c>
      <c r="J11" s="1"/>
      <c r="K11" s="8">
        <v>0</v>
      </c>
      <c r="L11" s="1"/>
      <c r="M11" s="16">
        <v>49350503</v>
      </c>
      <c r="N11" s="16">
        <v>0</v>
      </c>
      <c r="O11" s="1"/>
      <c r="P11" s="28">
        <v>51299304</v>
      </c>
      <c r="Q11" s="24">
        <v>0</v>
      </c>
    </row>
    <row r="12" spans="1:17" ht="15.6" x14ac:dyDescent="0.3">
      <c r="A12" s="5" t="s">
        <v>9</v>
      </c>
      <c r="B12" s="21">
        <v>1112155976</v>
      </c>
      <c r="C12" s="7">
        <f>B12/B15</f>
        <v>0.72259804836148911</v>
      </c>
      <c r="D12" s="7">
        <f>(B12-P12)/P12</f>
        <v>-9.2860181186206411E-2</v>
      </c>
      <c r="E12" s="21">
        <v>3528861410</v>
      </c>
      <c r="F12" s="7">
        <f>E12/E15</f>
        <v>0.9165100619558435</v>
      </c>
      <c r="G12" s="7">
        <f>(E12-Q12)/Q12</f>
        <v>-3.4219423936236025E-2</v>
      </c>
      <c r="H12" s="1"/>
      <c r="I12" s="6">
        <v>1493816334</v>
      </c>
      <c r="J12" s="1"/>
      <c r="K12" s="6">
        <v>3304856097</v>
      </c>
      <c r="L12" s="1"/>
      <c r="M12" s="16">
        <v>1191551798</v>
      </c>
      <c r="N12" s="16">
        <v>3995989582</v>
      </c>
      <c r="O12" s="1"/>
      <c r="P12" s="28">
        <v>1226002820</v>
      </c>
      <c r="Q12" s="29">
        <v>3653895613</v>
      </c>
    </row>
    <row r="13" spans="1:17" ht="15.6" x14ac:dyDescent="0.3">
      <c r="A13" s="5" t="s">
        <v>10</v>
      </c>
      <c r="B13" s="21">
        <v>5075327</v>
      </c>
      <c r="C13" s="7">
        <f>B13/B21</f>
        <v>1.6692755554282917E-3</v>
      </c>
      <c r="D13" s="7">
        <f>(B13-P13)/P13</f>
        <v>-8.6252833293355338E-3</v>
      </c>
      <c r="E13" s="21">
        <v>0</v>
      </c>
      <c r="F13" s="7">
        <f>E13/E21</f>
        <v>0</v>
      </c>
      <c r="G13" s="7"/>
      <c r="H13" s="1"/>
      <c r="I13" s="6">
        <v>5898432</v>
      </c>
      <c r="J13" s="1"/>
      <c r="K13" s="8">
        <v>0</v>
      </c>
      <c r="L13" s="1"/>
      <c r="M13" s="16">
        <v>5157142</v>
      </c>
      <c r="N13" s="16">
        <v>0</v>
      </c>
      <c r="O13" s="1"/>
      <c r="P13" s="28">
        <v>5119484</v>
      </c>
      <c r="Q13" s="24">
        <v>0</v>
      </c>
    </row>
    <row r="14" spans="1:17" ht="15.6" x14ac:dyDescent="0.3">
      <c r="A14" s="5" t="s">
        <v>16</v>
      </c>
      <c r="B14" s="21">
        <v>159515774</v>
      </c>
      <c r="C14" s="7">
        <f>B14/B15</f>
        <v>0.103641745818639</v>
      </c>
      <c r="D14" s="7">
        <f>(B14-P14)/P14</f>
        <v>-1.0603056369276908E-3</v>
      </c>
      <c r="E14" s="21">
        <v>292810583</v>
      </c>
      <c r="F14" s="7">
        <f>E14/E15</f>
        <v>7.6048281410591487E-2</v>
      </c>
      <c r="G14" s="7">
        <f>(E14-Q14)/Q14</f>
        <v>-0.1956626649501168</v>
      </c>
      <c r="H14" s="1"/>
      <c r="I14" s="6">
        <v>178698803</v>
      </c>
      <c r="J14" s="1"/>
      <c r="K14" s="6">
        <v>454306698</v>
      </c>
      <c r="L14" s="1"/>
      <c r="M14" s="16">
        <v>162390302</v>
      </c>
      <c r="N14" s="16">
        <v>354463349</v>
      </c>
      <c r="O14" s="1"/>
      <c r="P14" s="28">
        <v>159685089</v>
      </c>
      <c r="Q14" s="29">
        <v>364039527</v>
      </c>
    </row>
    <row r="15" spans="1:17" ht="15.6" x14ac:dyDescent="0.3">
      <c r="A15" s="9" t="s">
        <v>0</v>
      </c>
      <c r="B15" s="22">
        <f>SUM(B3:B14)</f>
        <v>1539107362</v>
      </c>
      <c r="C15" s="11">
        <v>1</v>
      </c>
      <c r="D15" s="7">
        <f>(B15-P15)/P15</f>
        <v>-6.6113744653843801E-2</v>
      </c>
      <c r="E15" s="22">
        <f>SUM(E3:E14)</f>
        <v>3850324788</v>
      </c>
      <c r="F15" s="11">
        <v>1</v>
      </c>
      <c r="G15" s="7">
        <f>(E15-Q15)/Q15</f>
        <v>-5.0488715216973679E-2</v>
      </c>
      <c r="H15" s="1"/>
      <c r="I15" s="2">
        <f>SUM(I3:I14)</f>
        <v>2055923882</v>
      </c>
      <c r="J15" s="1"/>
      <c r="K15" s="2">
        <f>SUM(K3:K14)</f>
        <v>3819902277</v>
      </c>
      <c r="L15" s="1"/>
      <c r="M15" s="17">
        <v>1629782032</v>
      </c>
      <c r="N15" s="17">
        <v>4400202218</v>
      </c>
      <c r="O15" s="1"/>
      <c r="P15" s="30">
        <v>1648067260</v>
      </c>
      <c r="Q15" s="25">
        <f>SUM(Q3:Q14)</f>
        <v>4055059534</v>
      </c>
    </row>
    <row r="16" spans="1:17" ht="15.6" x14ac:dyDescent="0.3">
      <c r="A16" s="12" t="s">
        <v>1</v>
      </c>
      <c r="B16" s="21">
        <v>696189344</v>
      </c>
      <c r="C16" s="7">
        <f>B16/B20</f>
        <v>0.46371521041029057</v>
      </c>
      <c r="D16" s="7">
        <f>(B16-P16)/P16</f>
        <v>-0.23287699151409688</v>
      </c>
      <c r="E16" s="21">
        <v>0</v>
      </c>
      <c r="F16" s="7">
        <f>E16/E20</f>
        <v>0</v>
      </c>
      <c r="G16" s="7"/>
      <c r="H16" s="1"/>
      <c r="I16" s="6">
        <v>1645725788</v>
      </c>
      <c r="J16" s="1"/>
      <c r="K16" s="8">
        <v>0</v>
      </c>
      <c r="L16" s="1"/>
      <c r="M16" s="16">
        <v>1021804820</v>
      </c>
      <c r="N16" s="16">
        <v>0</v>
      </c>
      <c r="O16" s="1"/>
      <c r="P16" s="28">
        <v>907532868</v>
      </c>
      <c r="Q16" s="24">
        <v>0</v>
      </c>
    </row>
    <row r="17" spans="1:17" ht="15.6" x14ac:dyDescent="0.3">
      <c r="A17" s="12" t="s">
        <v>2</v>
      </c>
      <c r="B17" s="21">
        <v>492774652</v>
      </c>
      <c r="C17" s="7">
        <f>B17/B20</f>
        <v>0.3282255084861479</v>
      </c>
      <c r="D17" s="7">
        <f>(B17-P17)/P17</f>
        <v>-0.12657877323677866</v>
      </c>
      <c r="E17" s="21">
        <v>203025446</v>
      </c>
      <c r="F17" s="7">
        <f>E17/E20</f>
        <v>0.53168854543529798</v>
      </c>
      <c r="G17" s="7">
        <f>(E17-Q17)/Q17</f>
        <v>-1.2766509301272657E-2</v>
      </c>
      <c r="H17" s="1"/>
      <c r="I17" s="6">
        <v>820428398</v>
      </c>
      <c r="J17" s="1"/>
      <c r="K17" s="6">
        <v>224813208</v>
      </c>
      <c r="L17" s="1"/>
      <c r="M17" s="16">
        <v>558115379</v>
      </c>
      <c r="N17" s="16">
        <v>215847725</v>
      </c>
      <c r="O17" s="1"/>
      <c r="P17" s="28">
        <v>564189004</v>
      </c>
      <c r="Q17" s="29">
        <v>205650890</v>
      </c>
    </row>
    <row r="18" spans="1:17" ht="15.6" x14ac:dyDescent="0.3">
      <c r="A18" s="12" t="s">
        <v>3</v>
      </c>
      <c r="B18" s="21">
        <v>2921152</v>
      </c>
      <c r="C18" s="7">
        <f>B18/B20</f>
        <v>1.9457100657956081E-3</v>
      </c>
      <c r="D18" s="7">
        <f>(B18-P18)/P18</f>
        <v>-2.9143779947162378E-2</v>
      </c>
      <c r="E18" s="21">
        <v>178824883</v>
      </c>
      <c r="F18" s="7">
        <f>E18/E20</f>
        <v>0.46831145456470197</v>
      </c>
      <c r="G18" s="7">
        <f>(E18-Q18)/Q18</f>
        <v>-5.1104396079541259E-2</v>
      </c>
      <c r="H18" s="1"/>
      <c r="I18" s="6">
        <v>4146326</v>
      </c>
      <c r="J18" s="1"/>
      <c r="K18" s="6">
        <v>223767608</v>
      </c>
      <c r="L18" s="1"/>
      <c r="M18" s="16">
        <v>3710669</v>
      </c>
      <c r="N18" s="16">
        <v>214716981</v>
      </c>
      <c r="O18" s="1"/>
      <c r="P18" s="28">
        <v>3008841</v>
      </c>
      <c r="Q18" s="29">
        <v>188455803</v>
      </c>
    </row>
    <row r="19" spans="1:17" ht="15.6" x14ac:dyDescent="0.3">
      <c r="A19" s="12" t="s">
        <v>4</v>
      </c>
      <c r="B19" s="21">
        <v>309444393</v>
      </c>
      <c r="C19" s="7">
        <f>B19/B20</f>
        <v>0.20611357103776592</v>
      </c>
      <c r="D19" s="7">
        <f>(B19-P19)/P19</f>
        <v>9.7138001355015685E-2</v>
      </c>
      <c r="E19" s="21">
        <v>0</v>
      </c>
      <c r="F19" s="7">
        <f>E19/E20</f>
        <v>0</v>
      </c>
      <c r="G19" s="7"/>
      <c r="H19" s="1"/>
      <c r="I19" s="6">
        <v>456979171</v>
      </c>
      <c r="J19" s="1"/>
      <c r="K19" s="8">
        <v>0</v>
      </c>
      <c r="L19" s="1"/>
      <c r="M19" s="16">
        <v>285269672</v>
      </c>
      <c r="N19" s="16">
        <v>0</v>
      </c>
      <c r="O19" s="1"/>
      <c r="P19" s="28">
        <v>282046919</v>
      </c>
      <c r="Q19" s="24">
        <v>0</v>
      </c>
    </row>
    <row r="20" spans="1:17" ht="31.2" x14ac:dyDescent="0.3">
      <c r="A20" s="13" t="s">
        <v>5</v>
      </c>
      <c r="B20" s="23">
        <f>SUM(B16:B19)</f>
        <v>1501329541</v>
      </c>
      <c r="C20" s="11">
        <v>1</v>
      </c>
      <c r="D20" s="7">
        <f>(B20-P20)/P20</f>
        <v>-0.14540718548948373</v>
      </c>
      <c r="E20" s="23">
        <f>SUM(E16:E19)</f>
        <v>381850329</v>
      </c>
      <c r="F20" s="11">
        <v>1</v>
      </c>
      <c r="G20" s="7">
        <f>(E20-Q20)/Q20</f>
        <v>-3.1099101379635792E-2</v>
      </c>
      <c r="H20" s="1"/>
      <c r="I20" s="2">
        <f>SUM(I16:I19)</f>
        <v>2927279683</v>
      </c>
      <c r="J20" s="1"/>
      <c r="K20" s="2">
        <f>SUM(K16:K19)</f>
        <v>448580816</v>
      </c>
      <c r="L20" s="1"/>
      <c r="M20" s="17">
        <v>1868900540</v>
      </c>
      <c r="N20" s="17">
        <v>430564706</v>
      </c>
      <c r="O20" s="1"/>
      <c r="P20" s="30">
        <v>1756777632</v>
      </c>
      <c r="Q20" s="25">
        <f>SUM(Q16:Q19)</f>
        <v>394106693</v>
      </c>
    </row>
    <row r="21" spans="1:17" ht="31.2" x14ac:dyDescent="0.3">
      <c r="A21" s="14" t="s">
        <v>6</v>
      </c>
      <c r="B21" s="23">
        <f>SUM(B15,B20)</f>
        <v>3040436903</v>
      </c>
      <c r="C21" s="10"/>
      <c r="D21" s="7">
        <f>(B21-P21)/P21</f>
        <v>-0.1070263112003165</v>
      </c>
      <c r="E21" s="23">
        <f>SUM(E15,E20)</f>
        <v>4232175117</v>
      </c>
      <c r="F21" s="10"/>
      <c r="G21" s="7">
        <f>(E21-Q21)/Q21</f>
        <v>-4.8771185190424671E-2</v>
      </c>
      <c r="H21" s="1"/>
      <c r="I21" s="2">
        <f>I15+I20</f>
        <v>4983203565</v>
      </c>
      <c r="J21" s="1"/>
      <c r="K21" s="2">
        <f>K15+K20</f>
        <v>4268483093</v>
      </c>
      <c r="L21" s="1"/>
      <c r="M21" s="17">
        <v>3498682572</v>
      </c>
      <c r="N21" s="17">
        <v>4830766924</v>
      </c>
      <c r="O21" s="1"/>
      <c r="P21" s="30">
        <v>3404844892</v>
      </c>
      <c r="Q21" s="25">
        <f>SUM(Q15,Q20)</f>
        <v>4449166227</v>
      </c>
    </row>
  </sheetData>
  <mergeCells count="3">
    <mergeCell ref="A1:A2"/>
    <mergeCell ref="B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Tabella 5</vt:lpstr>
      <vt:lpstr>Metadati</vt:lpstr>
      <vt:lpstr>calcoli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Fumanti</dc:creator>
  <cp:lastModifiedBy>Fiorenzo Fumanti</cp:lastModifiedBy>
  <dcterms:created xsi:type="dcterms:W3CDTF">2014-03-06T18:30:17Z</dcterms:created>
  <dcterms:modified xsi:type="dcterms:W3CDTF">2024-12-13T13:40:06Z</dcterms:modified>
</cp:coreProperties>
</file>