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esktop/Indicatori_PON_2023_I_tranche_REVGOV/06_SOTTOPRODOTTO DEL SETTORE AGROINDUSTRIALE/"/>
    </mc:Choice>
  </mc:AlternateContent>
  <xr:revisionPtr revIDLastSave="116" documentId="8_{00986299-C6F5-44ED-91CD-889C4F9FA075}" xr6:coauthVersionLast="47" xr6:coauthVersionMax="47" xr10:uidLastSave="{50ED8A73-95CB-4672-9576-16B445BC023E}"/>
  <bookViews>
    <workbookView xWindow="6945" yWindow="2100" windowWidth="21600" windowHeight="11385" xr2:uid="{5302F721-DAF0-4659-8773-2FB5417A42F4}"/>
  </bookViews>
  <sheets>
    <sheet name="05_sottoprodotto regionale" sheetId="2" r:id="rId1"/>
    <sheet name="Legend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  <c r="D45" i="2"/>
  <c r="F45" i="2"/>
  <c r="B44" i="2"/>
  <c r="D44" i="2"/>
  <c r="F44" i="2"/>
  <c r="B43" i="2"/>
  <c r="D43" i="2"/>
  <c r="F43" i="2"/>
  <c r="B41" i="2"/>
  <c r="D41" i="2"/>
  <c r="F41" i="2"/>
  <c r="B40" i="2"/>
  <c r="D40" i="2"/>
  <c r="F40" i="2"/>
  <c r="B39" i="2"/>
  <c r="D39" i="2"/>
  <c r="F39" i="2"/>
  <c r="B37" i="2"/>
  <c r="D37" i="2"/>
  <c r="F37" i="2"/>
  <c r="B36" i="2"/>
  <c r="D36" i="2"/>
  <c r="F36" i="2"/>
  <c r="B33" i="2"/>
  <c r="D33" i="2"/>
  <c r="F33" i="2"/>
  <c r="B32" i="2"/>
  <c r="D32" i="2"/>
  <c r="F32" i="2"/>
  <c r="B31" i="2"/>
  <c r="D31" i="2"/>
  <c r="F31" i="2"/>
  <c r="B30" i="2"/>
  <c r="D30" i="2"/>
  <c r="D34" i="2" s="1"/>
  <c r="F30" i="2"/>
  <c r="J45" i="2"/>
  <c r="I45" i="2"/>
  <c r="H45" i="2"/>
  <c r="J44" i="2"/>
  <c r="I44" i="2"/>
  <c r="H44" i="2"/>
  <c r="J43" i="2"/>
  <c r="I43" i="2"/>
  <c r="H43" i="2"/>
  <c r="J41" i="2"/>
  <c r="I41" i="2"/>
  <c r="H41" i="2"/>
  <c r="J40" i="2"/>
  <c r="I40" i="2"/>
  <c r="H40" i="2"/>
  <c r="J39" i="2"/>
  <c r="I39" i="2"/>
  <c r="H39" i="2"/>
  <c r="J37" i="2"/>
  <c r="I37" i="2"/>
  <c r="H37" i="2"/>
  <c r="J36" i="2"/>
  <c r="I36" i="2"/>
  <c r="H36" i="2"/>
  <c r="J33" i="2"/>
  <c r="I33" i="2"/>
  <c r="H33" i="2"/>
  <c r="J32" i="2"/>
  <c r="I32" i="2"/>
  <c r="H32" i="2"/>
  <c r="J31" i="2"/>
  <c r="I31" i="2"/>
  <c r="H31" i="2"/>
  <c r="J30" i="2"/>
  <c r="I30" i="2"/>
  <c r="H30" i="2"/>
  <c r="J29" i="2"/>
  <c r="I29" i="2"/>
  <c r="H29" i="2"/>
  <c r="F29" i="2"/>
  <c r="D29" i="2"/>
  <c r="B29" i="2"/>
  <c r="H34" i="2" l="1"/>
  <c r="F34" i="2"/>
  <c r="F35" i="2"/>
  <c r="D35" i="2"/>
  <c r="B34" i="2"/>
  <c r="I34" i="2"/>
  <c r="B35" i="2"/>
  <c r="J34" i="2"/>
  <c r="H35" i="2"/>
  <c r="I35" i="2"/>
  <c r="J35" i="2"/>
</calcChain>
</file>

<file path=xl/sharedStrings.xml><?xml version="1.0" encoding="utf-8"?>
<sst xmlns="http://schemas.openxmlformats.org/spreadsheetml/2006/main" count="91" uniqueCount="81">
  <si>
    <t>Rifiuti</t>
  </si>
  <si>
    <t>Territorio: REGIONALE</t>
  </si>
  <si>
    <r>
      <rPr>
        <b/>
        <i/>
        <sz val="12"/>
        <color rgb="FF000000"/>
        <rFont val="Calibri"/>
        <family val="2"/>
        <scheme val="minor"/>
      </rPr>
      <t>Nome indicatore:</t>
    </r>
    <r>
      <rPr>
        <b/>
        <sz val="12"/>
        <color rgb="FF000000"/>
        <rFont val="Calibri"/>
        <family val="2"/>
        <scheme val="minor"/>
      </rPr>
      <t xml:space="preserve"> SOTTOPRODOTTO DEL SETTORE AGROINDUSTRIALE</t>
    </r>
  </si>
  <si>
    <t>Regione</t>
  </si>
  <si>
    <t>Materia prima regionale 2019</t>
  </si>
  <si>
    <t>Ripartizione regionale rifiuto 2019</t>
  </si>
  <si>
    <t>Materia prima regionale 2020</t>
  </si>
  <si>
    <t>Ripartizione regionale rifiuto 2020</t>
  </si>
  <si>
    <t>Materia prima regionale 2021</t>
  </si>
  <si>
    <t>Ripartizione regionale rifiuto 2021</t>
  </si>
  <si>
    <t xml:space="preserve">Sottoprodotto 2019 </t>
  </si>
  <si>
    <t>Sottoprodotto 2020</t>
  </si>
  <si>
    <t>Sottoprodotto 2021</t>
  </si>
  <si>
    <t>%</t>
  </si>
  <si>
    <t xml:space="preserve">Piemonte </t>
  </si>
  <si>
    <t>Valle d'Aosta</t>
  </si>
  <si>
    <t xml:space="preserve">Lombardia </t>
  </si>
  <si>
    <t xml:space="preserve">Trentino-Alto Adige </t>
  </si>
  <si>
    <t xml:space="preserve">Veneto </t>
  </si>
  <si>
    <t>Friuli-Venezia Giulia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</si>
  <si>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</si>
  <si>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</si>
  <si>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</si>
  <si>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</si>
  <si>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</si>
  <si>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</si>
  <si>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</si>
  <si>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</si>
  <si>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</si>
  <si>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</si>
  <si>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</si>
  <si>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>Calabria</t>
  </si>
  <si>
    <t>Sicilia</t>
  </si>
  <si>
    <t xml:space="preserve">Sardegna </t>
  </si>
  <si>
    <t>Italia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</si>
  <si>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</si>
  <si>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</si>
  <si>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</si>
  <si>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</si>
  <si>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</si>
  <si>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</si>
  <si>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</si>
  <si>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</si>
  <si>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</si>
  <si>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</si>
  <si>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</si>
  <si>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</si>
  <si>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Ciclo di programmazione F. S. 2021-27</t>
  </si>
  <si>
    <t>Fonte: ISPRA</t>
  </si>
  <si>
    <t>Metadati:</t>
  </si>
  <si>
    <t>https://annuario.isprambiente.it/pon/basic/52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</si>
  <si>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</si>
  <si>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</si>
  <si>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</si>
  <si>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</si>
  <si>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</si>
  <si>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</si>
  <si>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</si>
  <si>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</si>
  <si>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</si>
  <si>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più sviluppate
</t>
    </r>
    <r>
      <rPr>
        <sz val="10"/>
        <rFont val="Tahoma"/>
        <family val="2"/>
      </rPr>
      <t xml:space="preserve">(Piemonte, Valle d'Aosta/Vallée d'Aoste, Lombardia, Trentino-Alto Adige/Südtirol, Veneto, Friuli-Venezia Giulia, Liguria, Emilia-Romagna, Toscana, Lazio) </t>
    </r>
  </si>
  <si>
    <r>
      <t xml:space="preserve">  - Regioni in transizione
</t>
    </r>
    <r>
      <rPr>
        <sz val="10"/>
        <rFont val="Tahoma"/>
        <family val="2"/>
      </rPr>
      <t>(Marche, Umbria, Abruzzo)</t>
    </r>
  </si>
  <si>
    <r>
      <t xml:space="preserve">  - Regioni meno sviluppate
</t>
    </r>
    <r>
      <rPr>
        <sz val="10"/>
        <rFont val="Tahoma"/>
        <family val="2"/>
      </rPr>
      <t>(Molise, Campania, Puglia, Basilicata, Calabria, Sicilia, Sardegna)</t>
    </r>
  </si>
  <si>
    <r>
      <t xml:space="preserve">  - Regioni più sviluppate
</t>
    </r>
    <r>
      <rPr>
        <sz val="10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</si>
  <si>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rFont val="Tahoma"/>
        <family val="2"/>
      </rPr>
      <t>(Abruzzo, Molise, Sardegna)</t>
    </r>
  </si>
  <si>
    <r>
      <t xml:space="preserve">  - Regioni meno sviluppate
</t>
    </r>
    <r>
      <rPr>
        <sz val="10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</si>
  <si>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</si>
  <si>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</si>
  <si>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</si>
  <si>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</si>
  <si>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</si>
  <si>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</si>
  <si>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</si>
  <si>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</si>
  <si>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</si>
  <si>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</si>
  <si>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</si>
  <si>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</si>
  <si>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</si>
  <si>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tonnellate</t>
  </si>
  <si>
    <t>Nome tabella: Stima del sottoprodotto (2019-2021)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</si>
</sst>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11" fillId="0" borderId="1" xfId="1" applyNumberFormat="1" applyFont="1" applyBorder="1"/>
    <xf numFmtId="164" fontId="12" fillId="0" borderId="1" xfId="1" applyNumberFormat="1" applyFont="1" applyFill="1" applyBorder="1" applyAlignment="1">
      <alignment horizontal="right" wrapText="1"/>
    </xf>
    <xf numFmtId="164" fontId="12" fillId="0" borderId="1" xfId="1" applyNumberFormat="1" applyFont="1" applyFill="1" applyBorder="1"/>
    <xf numFmtId="0" fontId="10" fillId="0" borderId="1" xfId="4" applyFont="1" applyBorder="1" applyAlignment="1">
      <alignment wrapText="1"/>
    </xf>
    <xf numFmtId="164" fontId="10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1" fillId="0" borderId="0" xfId="0" applyFont="1"/>
    <xf numFmtId="0" fontId="13" fillId="0" borderId="0" xfId="0" applyFont="1"/>
    <xf numFmtId="0" fontId="3" fillId="0" borderId="0" xfId="3"/>
    <xf numFmtId="0" fontId="15" fillId="3" borderId="0" xfId="5" applyFont="1" applyFill="1"/>
    <xf numFmtId="0" fontId="16" fillId="3" borderId="0" xfId="5" applyFont="1" applyFill="1"/>
    <xf numFmtId="0" fontId="17" fillId="3" borderId="0" xfId="5" applyFont="1" applyFill="1" applyAlignment="1">
      <alignment horizontal="left" vertical="center" wrapText="1"/>
    </xf>
    <xf numFmtId="0" fontId="16" fillId="3" borderId="0" xfId="5" applyFont="1" applyFill="1" applyAlignment="1">
      <alignment horizontal="left" vertical="center" wrapText="1"/>
    </xf>
    <xf numFmtId="0" fontId="20" fillId="3" borderId="0" xfId="5" applyFont="1" applyFill="1"/>
    <xf numFmtId="0" fontId="21" fillId="0" borderId="0" xfId="0" applyFont="1"/>
    <xf numFmtId="0" fontId="22" fillId="3" borderId="0" xfId="5" applyFont="1" applyFill="1"/>
    <xf numFmtId="0" fontId="2" fillId="3" borderId="0" xfId="5" applyFont="1" applyFill="1"/>
    <xf numFmtId="0" fontId="16" fillId="4" borderId="0" xfId="5" applyFont="1" applyFill="1"/>
    <xf numFmtId="0" fontId="23" fillId="3" borderId="0" xfId="5" applyFont="1" applyFill="1"/>
    <xf numFmtId="0" fontId="16" fillId="5" borderId="0" xfId="5" applyFont="1" applyFill="1"/>
    <xf numFmtId="0" fontId="24" fillId="3" borderId="0" xfId="5" applyFont="1" applyFill="1"/>
    <xf numFmtId="0" fontId="16" fillId="6" borderId="0" xfId="5" applyFont="1" applyFill="1"/>
    <xf numFmtId="0" fontId="25" fillId="3" borderId="0" xfId="5" applyFont="1" applyFill="1"/>
    <xf numFmtId="0" fontId="16" fillId="7" borderId="0" xfId="5" applyFont="1" applyFill="1"/>
    <xf numFmtId="0" fontId="26" fillId="3" borderId="0" xfId="5" applyFont="1" applyFill="1"/>
    <xf numFmtId="0" fontId="16" fillId="8" borderId="0" xfId="5" applyFont="1" applyFill="1"/>
    <xf numFmtId="0" fontId="27" fillId="3" borderId="0" xfId="5" applyFont="1" applyFill="1"/>
    <xf numFmtId="0" fontId="16" fillId="9" borderId="0" xfId="5" applyFont="1" applyFill="1"/>
    <xf numFmtId="0" fontId="28" fillId="3" borderId="0" xfId="5" applyFont="1" applyFill="1"/>
    <xf numFmtId="0" fontId="16" fillId="10" borderId="0" xfId="5" applyFont="1" applyFill="1"/>
    <xf numFmtId="0" fontId="29" fillId="3" borderId="0" xfId="5" applyFont="1" applyFill="1"/>
    <xf numFmtId="0" fontId="4" fillId="2" borderId="0" xfId="0" applyFont="1" applyFill="1" applyAlignment="1">
      <alignment horizontal="left" vertical="center"/>
    </xf>
    <xf numFmtId="3" fontId="14" fillId="0" borderId="1" xfId="0" applyNumberFormat="1" applyFont="1" applyBorder="1"/>
    <xf numFmtId="3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5" fontId="12" fillId="0" borderId="5" xfId="2" applyNumberFormat="1" applyFont="1" applyFill="1" applyBorder="1"/>
    <xf numFmtId="166" fontId="12" fillId="0" borderId="1" xfId="2" applyNumberFormat="1" applyFont="1" applyFill="1" applyBorder="1"/>
    <xf numFmtId="166" fontId="10" fillId="0" borderId="1" xfId="2" applyNumberFormat="1" applyFont="1" applyFill="1" applyBorder="1"/>
    <xf numFmtId="1" fontId="12" fillId="0" borderId="1" xfId="2" applyNumberFormat="1" applyFont="1" applyFill="1" applyBorder="1"/>
    <xf numFmtId="1" fontId="10" fillId="0" borderId="1" xfId="2" applyNumberFormat="1" applyFont="1" applyFill="1" applyBorder="1"/>
    <xf numFmtId="0" fontId="4" fillId="0" borderId="0" xfId="0" applyFont="1" applyAlignment="1">
      <alignment horizontal="left" vertical="center"/>
    </xf>
    <xf numFmtId="0" fontId="10" fillId="0" borderId="1" xfId="4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7" fillId="3" borderId="0" xfId="5" applyFont="1" applyFill="1" applyAlignment="1">
      <alignment horizontal="left" vertical="center" wrapText="1"/>
    </xf>
    <xf numFmtId="0" fontId="16" fillId="3" borderId="0" xfId="5" applyFont="1" applyFill="1" applyAlignment="1">
      <alignment horizontal="left" vertical="center" wrapText="1"/>
    </xf>
    <xf numFmtId="0" fontId="19" fillId="3" borderId="0" xfId="5" applyFont="1" applyFill="1" applyAlignment="1">
      <alignment horizontal="left" vertical="center" wrapText="1"/>
    </xf>
    <xf numFmtId="0" fontId="20" fillId="3" borderId="0" xfId="5" applyFont="1" applyFill="1" applyAlignment="1">
      <alignment horizontal="left" vertical="center" wrapText="1"/>
    </xf>
  </cellXfs>
  <cellStyles count="6">
    <cellStyle name="Collegamento ipertestuale" xfId="3" builtinId="8"/>
    <cellStyle name="Migliaia" xfId="1" builtinId="3"/>
    <cellStyle name="Normale" xfId="0" builtinId="0"/>
    <cellStyle name="Normale 2" xfId="5" xr:uid="{9942ABFF-08EB-4D96-8ADD-49991C687DEB}"/>
    <cellStyle name="Normale_query 2019 originali_1" xfId="4" xr:uid="{344E2EB9-4317-4CFA-81F5-CF28666641D1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4B0C-53F6-4F7E-9558-1AE61863DFC2}">
  <dimension ref="A1:J47"/>
  <sheetViews>
    <sheetView tabSelected="1" workbookViewId="0"/>
  </sheetViews>
  <sheetFormatPr defaultRowHeight="15" x14ac:dyDescent="0.25"/>
  <cols>
    <col min="1" max="1" width="29.42578125" customWidth="1"/>
    <col min="2" max="2" width="13.85546875" customWidth="1"/>
    <col min="3" max="3" width="12.85546875" customWidth="1"/>
    <col min="4" max="4" width="11.5703125" customWidth="1"/>
    <col min="5" max="5" width="11" customWidth="1"/>
    <col min="6" max="6" width="13.140625" customWidth="1"/>
    <col min="7" max="7" width="12.5703125" customWidth="1"/>
    <col min="8" max="8" width="12.7109375" customWidth="1"/>
    <col min="9" max="10" width="12.28515625" customWidth="1"/>
    <col min="13" max="13" width="16.140625" customWidth="1"/>
  </cols>
  <sheetData>
    <row r="1" spans="1:10" ht="18.75" x14ac:dyDescent="0.25">
      <c r="A1" s="41" t="s">
        <v>0</v>
      </c>
      <c r="B1" s="50"/>
      <c r="C1" s="50"/>
      <c r="D1" s="50"/>
    </row>
    <row r="3" spans="1:10" x14ac:dyDescent="0.25">
      <c r="A3" s="1" t="s">
        <v>1</v>
      </c>
    </row>
    <row r="4" spans="1:10" ht="15.75" x14ac:dyDescent="0.25">
      <c r="B4" s="3" t="s">
        <v>2</v>
      </c>
      <c r="C4" s="2"/>
      <c r="D4" s="3"/>
    </row>
    <row r="5" spans="1:10" x14ac:dyDescent="0.25">
      <c r="B5" s="4" t="s">
        <v>80</v>
      </c>
      <c r="D5" s="4"/>
    </row>
    <row r="7" spans="1:10" ht="51" x14ac:dyDescent="0.25">
      <c r="A7" s="51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</row>
    <row r="8" spans="1:10" x14ac:dyDescent="0.25">
      <c r="A8" s="51"/>
      <c r="B8" s="7" t="s">
        <v>79</v>
      </c>
      <c r="C8" s="8" t="s">
        <v>13</v>
      </c>
      <c r="D8" s="8" t="s">
        <v>79</v>
      </c>
      <c r="E8" s="8" t="s">
        <v>13</v>
      </c>
      <c r="F8" s="8" t="s">
        <v>79</v>
      </c>
      <c r="G8" s="8" t="s">
        <v>13</v>
      </c>
      <c r="H8" s="52" t="s">
        <v>79</v>
      </c>
      <c r="I8" s="53"/>
      <c r="J8" s="54"/>
    </row>
    <row r="9" spans="1:10" x14ac:dyDescent="0.25">
      <c r="A9" s="9" t="s">
        <v>14</v>
      </c>
      <c r="B9" s="10">
        <v>5111285.798090823</v>
      </c>
      <c r="C9" s="46">
        <v>5.8328120572431104</v>
      </c>
      <c r="D9" s="11">
        <v>4623430.5058310255</v>
      </c>
      <c r="E9" s="46">
        <v>5.1644718913637329</v>
      </c>
      <c r="F9" s="11">
        <v>5474009.0694069294</v>
      </c>
      <c r="G9" s="46">
        <v>6.1955929955405153</v>
      </c>
      <c r="H9" s="11">
        <v>624087.99594688951</v>
      </c>
      <c r="I9" s="11">
        <v>565445.55086313444</v>
      </c>
      <c r="J9" s="11">
        <v>665639.50283988263</v>
      </c>
    </row>
    <row r="10" spans="1:10" x14ac:dyDescent="0.25">
      <c r="A10" s="9" t="s">
        <v>15</v>
      </c>
      <c r="B10" s="10">
        <v>17681.073747114133</v>
      </c>
      <c r="C10" s="48">
        <v>2.0176993463306894E-2</v>
      </c>
      <c r="D10" s="11">
        <v>19555.355763378873</v>
      </c>
      <c r="E10" s="48">
        <v>2.1843755418885707E-2</v>
      </c>
      <c r="F10" s="11">
        <v>9539.4495464977699</v>
      </c>
      <c r="G10" s="48">
        <v>1.0796939873904352E-2</v>
      </c>
      <c r="H10" s="11">
        <v>2158.8591045226358</v>
      </c>
      <c r="I10" s="11">
        <v>2391.6200098612362</v>
      </c>
      <c r="J10" s="11">
        <v>1159.9970648541289</v>
      </c>
    </row>
    <row r="11" spans="1:10" x14ac:dyDescent="0.25">
      <c r="A11" s="9" t="s">
        <v>16</v>
      </c>
      <c r="B11" s="10">
        <v>21437285.741593536</v>
      </c>
      <c r="C11" s="46">
        <v>24.463444950551892</v>
      </c>
      <c r="D11" s="11">
        <v>20225137.60584433</v>
      </c>
      <c r="E11" s="46">
        <v>22.59191622597389</v>
      </c>
      <c r="F11" s="11">
        <v>18290424.733869117</v>
      </c>
      <c r="G11" s="46">
        <v>20.701468691373197</v>
      </c>
      <c r="H11" s="11">
        <v>2617492.589048571</v>
      </c>
      <c r="I11" s="11">
        <v>2473534.3291947618</v>
      </c>
      <c r="J11" s="11">
        <v>2224115.6476384844</v>
      </c>
    </row>
    <row r="12" spans="1:10" x14ac:dyDescent="0.25">
      <c r="A12" s="9" t="s">
        <v>17</v>
      </c>
      <c r="B12" s="10">
        <v>940287.92353826971</v>
      </c>
      <c r="C12" s="46">
        <v>1.073022122876145</v>
      </c>
      <c r="D12" s="11">
        <v>1166808.9670696869</v>
      </c>
      <c r="E12" s="46">
        <v>1.3033508572093115</v>
      </c>
      <c r="F12" s="11">
        <v>1160357.2780015052</v>
      </c>
      <c r="G12" s="46">
        <v>1.3133155851145626</v>
      </c>
      <c r="H12" s="11">
        <v>114809.15546402274</v>
      </c>
      <c r="I12" s="11">
        <v>142700.7366726227</v>
      </c>
      <c r="J12" s="11">
        <v>141099.44500498302</v>
      </c>
    </row>
    <row r="13" spans="1:10" x14ac:dyDescent="0.25">
      <c r="A13" s="9" t="s">
        <v>18</v>
      </c>
      <c r="B13" s="10">
        <v>11215572.565953512</v>
      </c>
      <c r="C13" s="46">
        <v>12.798800434132218</v>
      </c>
      <c r="D13" s="11">
        <v>12004286.453168705</v>
      </c>
      <c r="E13" s="46">
        <v>13.409047650890333</v>
      </c>
      <c r="F13" s="11">
        <v>11004809.296076311</v>
      </c>
      <c r="G13" s="46">
        <v>12.455463359218824</v>
      </c>
      <c r="H13" s="11">
        <v>1369421.410302924</v>
      </c>
      <c r="I13" s="11">
        <v>1468124.2332225328</v>
      </c>
      <c r="J13" s="11">
        <v>1338184.8104028795</v>
      </c>
    </row>
    <row r="14" spans="1:10" x14ac:dyDescent="0.25">
      <c r="A14" s="9" t="s">
        <v>19</v>
      </c>
      <c r="B14" s="10">
        <v>1643762.8989818678</v>
      </c>
      <c r="C14" s="46">
        <v>1.8758019870482614</v>
      </c>
      <c r="D14" s="11">
        <v>2078952.3091559135</v>
      </c>
      <c r="E14" s="46">
        <v>2.3222347022585135</v>
      </c>
      <c r="F14" s="11">
        <v>2096503.8369510474</v>
      </c>
      <c r="G14" s="46">
        <v>2.372864992119021</v>
      </c>
      <c r="H14" s="11">
        <v>200703.4499656861</v>
      </c>
      <c r="I14" s="11">
        <v>254255.86740976822</v>
      </c>
      <c r="J14" s="11">
        <v>254934.86657324736</v>
      </c>
    </row>
    <row r="15" spans="1:10" x14ac:dyDescent="0.25">
      <c r="A15" s="9" t="s">
        <v>20</v>
      </c>
      <c r="B15" s="10">
        <v>1057973.4420172716</v>
      </c>
      <c r="C15" s="46">
        <v>1.2073205241519311</v>
      </c>
      <c r="D15" s="11">
        <v>1228245.6518887614</v>
      </c>
      <c r="E15" s="46">
        <v>1.3719769631811702</v>
      </c>
      <c r="F15" s="11">
        <v>931543.72189551452</v>
      </c>
      <c r="G15" s="46">
        <v>1.0543398239274182</v>
      </c>
      <c r="H15" s="11">
        <v>129178.55727030888</v>
      </c>
      <c r="I15" s="11">
        <v>150214.44322599552</v>
      </c>
      <c r="J15" s="11">
        <v>113275.71658249457</v>
      </c>
    </row>
    <row r="16" spans="1:10" x14ac:dyDescent="0.25">
      <c r="A16" s="9" t="s">
        <v>21</v>
      </c>
      <c r="B16" s="10">
        <v>23953734.39767573</v>
      </c>
      <c r="C16" s="46">
        <v>27.335123945319118</v>
      </c>
      <c r="D16" s="11">
        <v>22942347.766375914</v>
      </c>
      <c r="E16" s="46">
        <v>25.627098755330625</v>
      </c>
      <c r="F16" s="11">
        <v>22403108.036475237</v>
      </c>
      <c r="G16" s="46">
        <v>25.356285944948475</v>
      </c>
      <c r="H16" s="11">
        <v>2924750.9699562066</v>
      </c>
      <c r="I16" s="11">
        <v>2805849.1318277745</v>
      </c>
      <c r="J16" s="11">
        <v>2724217.9372353889</v>
      </c>
    </row>
    <row r="17" spans="1:10" x14ac:dyDescent="0.25">
      <c r="A17" s="9" t="s">
        <v>22</v>
      </c>
      <c r="B17" s="10">
        <v>2326733.7197065707</v>
      </c>
      <c r="C17" s="46">
        <v>2.6551832611997175</v>
      </c>
      <c r="D17" s="11">
        <v>2145219.0878351261</v>
      </c>
      <c r="E17" s="46">
        <v>2.3962561275591412</v>
      </c>
      <c r="F17" s="11">
        <v>2166739.4421423678</v>
      </c>
      <c r="G17" s="46">
        <v>2.4523590554359527</v>
      </c>
      <c r="H17" s="11">
        <v>284094.18717617233</v>
      </c>
      <c r="I17" s="11">
        <v>262360.29444223596</v>
      </c>
      <c r="J17" s="11">
        <v>263475.51616451191</v>
      </c>
    </row>
    <row r="18" spans="1:10" x14ac:dyDescent="0.25">
      <c r="A18" s="9" t="s">
        <v>23</v>
      </c>
      <c r="B18" s="10">
        <v>744691.93814376346</v>
      </c>
      <c r="C18" s="46">
        <v>0.84981515167066768</v>
      </c>
      <c r="D18" s="11">
        <v>1006799.5483052934</v>
      </c>
      <c r="E18" s="46">
        <v>1.1246168750460768</v>
      </c>
      <c r="F18" s="11">
        <v>977617.71773614967</v>
      </c>
      <c r="G18" s="46">
        <v>1.1064872943256958</v>
      </c>
      <c r="H18" s="11">
        <v>90926.885647353527</v>
      </c>
      <c r="I18" s="11">
        <v>123131.58475773739</v>
      </c>
      <c r="J18" s="11">
        <v>118878.31447671579</v>
      </c>
    </row>
    <row r="19" spans="1:10" x14ac:dyDescent="0.25">
      <c r="A19" s="9" t="s">
        <v>24</v>
      </c>
      <c r="B19" s="10">
        <v>1318284.8698852514</v>
      </c>
      <c r="C19" s="46">
        <v>1.5043783869060854</v>
      </c>
      <c r="D19" s="11">
        <v>1587921.7525479251</v>
      </c>
      <c r="E19" s="46">
        <v>1.7737429483099303</v>
      </c>
      <c r="F19" s="11">
        <v>1354362.2539492163</v>
      </c>
      <c r="G19" s="46">
        <v>1.5328942987851761</v>
      </c>
      <c r="H19" s="11">
        <v>160962.58261298921</v>
      </c>
      <c r="I19" s="11">
        <v>194202.83033661125</v>
      </c>
      <c r="J19" s="11">
        <v>164690.45008022472</v>
      </c>
    </row>
    <row r="20" spans="1:10" x14ac:dyDescent="0.25">
      <c r="A20" s="9" t="s">
        <v>25</v>
      </c>
      <c r="B20" s="10">
        <v>1575969.983287161</v>
      </c>
      <c r="C20" s="46">
        <v>1.7984391958289851</v>
      </c>
      <c r="D20" s="11">
        <v>2033360.4449982545</v>
      </c>
      <c r="E20" s="46">
        <v>2.2713076037285047</v>
      </c>
      <c r="F20" s="11">
        <v>1866084.9563930139</v>
      </c>
      <c r="G20" s="46">
        <v>2.1120722925957249</v>
      </c>
      <c r="H20" s="11">
        <v>192425.93495936238</v>
      </c>
      <c r="I20" s="11">
        <v>248679.98242328654</v>
      </c>
      <c r="J20" s="11">
        <v>226915.93069739049</v>
      </c>
    </row>
    <row r="21" spans="1:10" x14ac:dyDescent="0.25">
      <c r="A21" s="9" t="s">
        <v>26</v>
      </c>
      <c r="B21" s="10">
        <v>1258739.1979964289</v>
      </c>
      <c r="C21" s="46">
        <v>1.4364270481099852</v>
      </c>
      <c r="D21" s="11">
        <v>1576641.8901858618</v>
      </c>
      <c r="E21" s="46">
        <v>1.7611430980399072</v>
      </c>
      <c r="F21" s="11">
        <v>1427258.2370320123</v>
      </c>
      <c r="G21" s="46">
        <v>1.6153994310318318</v>
      </c>
      <c r="H21" s="11">
        <v>153692.05607536397</v>
      </c>
      <c r="I21" s="11">
        <v>192823.30316973091</v>
      </c>
      <c r="J21" s="11">
        <v>173554.60162309269</v>
      </c>
    </row>
    <row r="22" spans="1:10" x14ac:dyDescent="0.25">
      <c r="A22" s="9" t="s">
        <v>27</v>
      </c>
      <c r="B22" s="10">
        <v>280226.81128374452</v>
      </c>
      <c r="C22" s="46">
        <v>0.31978456853833914</v>
      </c>
      <c r="D22" s="11">
        <v>289954.51147610083</v>
      </c>
      <c r="E22" s="46">
        <v>0.32388546175915073</v>
      </c>
      <c r="F22" s="11">
        <v>239989.24967341998</v>
      </c>
      <c r="G22" s="46">
        <v>0.27162463478394588</v>
      </c>
      <c r="H22" s="11">
        <v>34215.693657745207</v>
      </c>
      <c r="I22" s="11">
        <v>35461.43675352713</v>
      </c>
      <c r="J22" s="11">
        <v>29182.692760287871</v>
      </c>
    </row>
    <row r="23" spans="1:10" x14ac:dyDescent="0.25">
      <c r="A23" s="9" t="s">
        <v>28</v>
      </c>
      <c r="B23" s="10">
        <v>9804385.2765524164</v>
      </c>
      <c r="C23" s="46">
        <v>11.18840521034695</v>
      </c>
      <c r="D23" s="11">
        <v>10962571.067666912</v>
      </c>
      <c r="E23" s="46">
        <v>12.245429030378991</v>
      </c>
      <c r="F23" s="11">
        <v>15237376.342066145</v>
      </c>
      <c r="G23" s="46">
        <v>17.245967432338915</v>
      </c>
      <c r="H23" s="11">
        <v>1197115.44226705</v>
      </c>
      <c r="I23" s="11">
        <v>1340722.4415756634</v>
      </c>
      <c r="J23" s="11">
        <v>1852864.9631952432</v>
      </c>
    </row>
    <row r="24" spans="1:10" x14ac:dyDescent="0.25">
      <c r="A24" s="9" t="s">
        <v>29</v>
      </c>
      <c r="B24" s="10">
        <v>3239599.2862177761</v>
      </c>
      <c r="C24" s="46">
        <v>3.6969119950884513</v>
      </c>
      <c r="D24" s="11">
        <v>3625980.0573414117</v>
      </c>
      <c r="E24" s="46">
        <v>4.0502981630561514</v>
      </c>
      <c r="F24" s="11">
        <v>2520759.7290042602</v>
      </c>
      <c r="G24" s="46">
        <v>2.853046299784713</v>
      </c>
      <c r="H24" s="11">
        <v>395555.07284719049</v>
      </c>
      <c r="I24" s="11">
        <v>443457.36101285467</v>
      </c>
      <c r="J24" s="11">
        <v>306524.38304691802</v>
      </c>
    </row>
    <row r="25" spans="1:10" x14ac:dyDescent="0.25">
      <c r="A25" s="9" t="s">
        <v>30</v>
      </c>
      <c r="B25" s="10">
        <v>137292.58076367929</v>
      </c>
      <c r="C25" s="46">
        <v>0.15667326228314776</v>
      </c>
      <c r="D25" s="11">
        <v>214345.73675212631</v>
      </c>
      <c r="E25" s="46">
        <v>0.23942882478581451</v>
      </c>
      <c r="F25" s="11">
        <v>217298.02920150314</v>
      </c>
      <c r="G25" s="46">
        <v>0.24594225741965248</v>
      </c>
      <c r="H25" s="11">
        <v>16763.424111245244</v>
      </c>
      <c r="I25" s="11">
        <v>26214.483604785048</v>
      </c>
      <c r="J25" s="11">
        <v>26423.440350902783</v>
      </c>
    </row>
    <row r="26" spans="1:10" x14ac:dyDescent="0.25">
      <c r="A26" s="9" t="s">
        <v>31</v>
      </c>
      <c r="B26" s="10">
        <v>161183.10447667397</v>
      </c>
      <c r="C26" s="46">
        <v>0.1839362525113713</v>
      </c>
      <c r="D26" s="11">
        <v>388416.54111811717</v>
      </c>
      <c r="E26" s="46">
        <v>0.43386967884892752</v>
      </c>
      <c r="F26" s="11">
        <v>328957.48144977516</v>
      </c>
      <c r="G26" s="46">
        <v>0.37232065969552519</v>
      </c>
      <c r="H26" s="11">
        <v>19680.457056601892</v>
      </c>
      <c r="I26" s="11">
        <v>47503.342978745735</v>
      </c>
      <c r="J26" s="11">
        <v>40001.229744292657</v>
      </c>
    </row>
    <row r="27" spans="1:10" x14ac:dyDescent="0.25">
      <c r="A27" s="9" t="s">
        <v>32</v>
      </c>
      <c r="B27" s="10">
        <v>497627.78714452381</v>
      </c>
      <c r="C27" s="46">
        <v>0.56787459585217448</v>
      </c>
      <c r="D27" s="11">
        <v>431524.52371651691</v>
      </c>
      <c r="E27" s="46">
        <v>0.48202222794468086</v>
      </c>
      <c r="F27" s="11">
        <v>388458.21856075525</v>
      </c>
      <c r="G27" s="46">
        <v>0.43966478452252805</v>
      </c>
      <c r="H27" s="11">
        <v>60760.352810346361</v>
      </c>
      <c r="I27" s="11">
        <v>52775.449250530022</v>
      </c>
      <c r="J27" s="11">
        <v>47236.519376987839</v>
      </c>
    </row>
    <row r="28" spans="1:10" x14ac:dyDescent="0.25">
      <c r="A28" s="9" t="s">
        <v>33</v>
      </c>
      <c r="B28" s="10">
        <v>907554.60294389003</v>
      </c>
      <c r="C28" s="48">
        <v>1</v>
      </c>
      <c r="D28" s="11">
        <v>972281.22295864066</v>
      </c>
      <c r="E28" s="46">
        <v>1.0860572525068348</v>
      </c>
      <c r="F28" s="11">
        <v>258073.92056920723</v>
      </c>
      <c r="G28" s="46">
        <v>0.29210056896816855</v>
      </c>
      <c r="H28" s="11">
        <v>110964.92371944703</v>
      </c>
      <c r="I28" s="11">
        <v>115158</v>
      </c>
      <c r="J28" s="11">
        <v>32879.03514121937</v>
      </c>
    </row>
    <row r="29" spans="1:10" x14ac:dyDescent="0.25">
      <c r="A29" s="12" t="s">
        <v>34</v>
      </c>
      <c r="B29" s="13">
        <f>SUM(B9:B28)</f>
        <v>87629873.000000015</v>
      </c>
      <c r="C29" s="49">
        <v>99.999969066368635</v>
      </c>
      <c r="D29" s="13">
        <f>SUM(D9:D28)</f>
        <v>89523780.999999985</v>
      </c>
      <c r="E29" s="49">
        <v>99.999998093590563</v>
      </c>
      <c r="F29" s="13">
        <f>SUM(F9:F28)</f>
        <v>88353271</v>
      </c>
      <c r="G29" s="49">
        <v>100.00000734180374</v>
      </c>
      <c r="H29" s="13">
        <f>SUM(H9:H28)</f>
        <v>10699760.000000004</v>
      </c>
      <c r="I29" s="13">
        <f t="shared" ref="I29:J29" si="0">SUM(I9:I28)</f>
        <v>10945006.422732161</v>
      </c>
      <c r="J29" s="13">
        <f t="shared" si="0"/>
        <v>10745255.000000002</v>
      </c>
    </row>
    <row r="30" spans="1:10" x14ac:dyDescent="0.25">
      <c r="A30" s="15" t="s">
        <v>35</v>
      </c>
      <c r="B30" s="42">
        <f t="shared" ref="B30:F30" si="1">SUM(B9:B16)</f>
        <v>65377583.841598131</v>
      </c>
      <c r="C30" s="47">
        <v>74.606503014785972</v>
      </c>
      <c r="D30" s="42">
        <f t="shared" si="1"/>
        <v>64288764.615097709</v>
      </c>
      <c r="E30" s="47">
        <v>71.811940801626463</v>
      </c>
      <c r="F30" s="42">
        <f t="shared" si="1"/>
        <v>61370295.422222167</v>
      </c>
      <c r="G30" s="47">
        <v>69.460128332115929</v>
      </c>
      <c r="H30" s="42">
        <f t="shared" ref="H30:J30" si="2">SUM(H9:H16)</f>
        <v>7982602.9870591331</v>
      </c>
      <c r="I30" s="42">
        <f t="shared" si="2"/>
        <v>7862515.9124264512</v>
      </c>
      <c r="J30" s="42">
        <f t="shared" si="2"/>
        <v>7462627.9233422149</v>
      </c>
    </row>
    <row r="31" spans="1:10" x14ac:dyDescent="0.25">
      <c r="A31" s="14" t="s">
        <v>36</v>
      </c>
      <c r="B31" s="43">
        <f t="shared" ref="B31:F31" si="3">SUM(B10,B11,B9,B15)</f>
        <v>27624226.055448744</v>
      </c>
      <c r="C31" s="46">
        <v>31.52375452541024</v>
      </c>
      <c r="D31" s="43">
        <f t="shared" si="3"/>
        <v>26096369.119327497</v>
      </c>
      <c r="E31" s="46">
        <v>29.150208835937679</v>
      </c>
      <c r="F31" s="43">
        <f t="shared" si="3"/>
        <v>24705516.97471806</v>
      </c>
      <c r="G31" s="48">
        <v>27.962198450715036</v>
      </c>
      <c r="H31" s="43">
        <f t="shared" ref="H31:J31" si="4">SUM(H10,H11,H9,H15)</f>
        <v>3372918.0013702922</v>
      </c>
      <c r="I31" s="43">
        <f t="shared" si="4"/>
        <v>3191585.9432937531</v>
      </c>
      <c r="J31" s="43">
        <f t="shared" si="4"/>
        <v>3004190.8641257156</v>
      </c>
    </row>
    <row r="32" spans="1:10" x14ac:dyDescent="0.25">
      <c r="A32" s="14" t="s">
        <v>37</v>
      </c>
      <c r="B32" s="43">
        <f t="shared" ref="B32:F32" si="5">B12+B13+B14+B16</f>
        <v>37753357.786149383</v>
      </c>
      <c r="C32" s="46">
        <v>43.082748489375746</v>
      </c>
      <c r="D32" s="43">
        <f t="shared" si="5"/>
        <v>38192395.495770216</v>
      </c>
      <c r="E32" s="46">
        <v>42.66173196568878</v>
      </c>
      <c r="F32" s="43">
        <f t="shared" si="5"/>
        <v>36664778.447504103</v>
      </c>
      <c r="G32" s="46">
        <v>41.497929881400879</v>
      </c>
      <c r="H32" s="43">
        <f t="shared" ref="H32:J32" si="6">H12+H13+H14+H16</f>
        <v>4609684.9856888391</v>
      </c>
      <c r="I32" s="43">
        <f t="shared" si="6"/>
        <v>4670929.9691326981</v>
      </c>
      <c r="J32" s="43">
        <f t="shared" si="6"/>
        <v>4458437.0592164993</v>
      </c>
    </row>
    <row r="33" spans="1:10" x14ac:dyDescent="0.25">
      <c r="A33" s="15" t="s">
        <v>38</v>
      </c>
      <c r="B33" s="42">
        <f t="shared" ref="B33:F33" si="7">SUM(B17,B18,B19,B20)</f>
        <v>5965680.5110227466</v>
      </c>
      <c r="C33" s="47">
        <v>6.8078159956054565</v>
      </c>
      <c r="D33" s="42">
        <f t="shared" si="7"/>
        <v>6773300.8336865995</v>
      </c>
      <c r="E33" s="47">
        <v>7.5659235546436525</v>
      </c>
      <c r="F33" s="42">
        <f t="shared" si="7"/>
        <v>6364804.3702207478</v>
      </c>
      <c r="G33" s="47">
        <v>7.2038129411425498</v>
      </c>
      <c r="H33" s="42">
        <f t="shared" ref="H33:J33" si="8">SUM(H17,H18,H19,H20)</f>
        <v>728409.59039587749</v>
      </c>
      <c r="I33" s="42">
        <f t="shared" si="8"/>
        <v>828374.6919598711</v>
      </c>
      <c r="J33" s="42">
        <f t="shared" si="8"/>
        <v>773960.2114188429</v>
      </c>
    </row>
    <row r="34" spans="1:10" x14ac:dyDescent="0.25">
      <c r="A34" s="14" t="s">
        <v>39</v>
      </c>
      <c r="B34" s="43">
        <f t="shared" ref="B34:F34" si="9">B33+B30</f>
        <v>71343264.35262087</v>
      </c>
      <c r="C34" s="46">
        <v>81.414319010391438</v>
      </c>
      <c r="D34" s="43">
        <f t="shared" si="9"/>
        <v>71062065.448784307</v>
      </c>
      <c r="E34" s="46">
        <v>79.377864356270109</v>
      </c>
      <c r="F34" s="43">
        <f t="shared" si="9"/>
        <v>67735099.792442918</v>
      </c>
      <c r="G34" s="46">
        <v>76.663941273258473</v>
      </c>
      <c r="H34" s="43">
        <f t="shared" ref="H34:J34" si="10">H33+H30</f>
        <v>8711012.5774550103</v>
      </c>
      <c r="I34" s="43">
        <f t="shared" si="10"/>
        <v>8690890.6043863222</v>
      </c>
      <c r="J34" s="43">
        <f t="shared" si="10"/>
        <v>8236588.1347610578</v>
      </c>
    </row>
    <row r="35" spans="1:10" x14ac:dyDescent="0.25">
      <c r="A35" s="15" t="s">
        <v>40</v>
      </c>
      <c r="B35" s="42">
        <f t="shared" ref="B35:F35" si="11">B36+B37</f>
        <v>16286608.647379134</v>
      </c>
      <c r="C35" s="47">
        <v>18.585650055977212</v>
      </c>
      <c r="D35" s="42">
        <f t="shared" si="11"/>
        <v>18461715.551215686</v>
      </c>
      <c r="E35" s="47">
        <v>20.622133737320457</v>
      </c>
      <c r="F35" s="42">
        <f t="shared" si="11"/>
        <v>20618171.207557078</v>
      </c>
      <c r="G35" s="47">
        <v>23.336066068545279</v>
      </c>
      <c r="H35" s="42">
        <f t="shared" ref="H35:J35" si="12">H36+H37</f>
        <v>1988747.4225449904</v>
      </c>
      <c r="I35" s="42">
        <f t="shared" si="12"/>
        <v>2254115.8183458368</v>
      </c>
      <c r="J35" s="42">
        <f t="shared" si="12"/>
        <v>2508666.8652389441</v>
      </c>
    </row>
    <row r="36" spans="1:10" x14ac:dyDescent="0.25">
      <c r="A36" s="14" t="s">
        <v>41</v>
      </c>
      <c r="B36" s="43">
        <f t="shared" ref="B36:F36" si="13">SUM(B21,B22,B23,B24,B25,B26)</f>
        <v>14881426.257290719</v>
      </c>
      <c r="C36" s="48">
        <v>16.982138336878243</v>
      </c>
      <c r="D36" s="43">
        <f t="shared" si="13"/>
        <v>17057909.80454053</v>
      </c>
      <c r="E36" s="46">
        <v>19.054054256868945</v>
      </c>
      <c r="F36" s="43">
        <f t="shared" si="13"/>
        <v>19971639.068427116</v>
      </c>
      <c r="G36" s="46">
        <v>22.604300715054581</v>
      </c>
      <c r="H36" s="43">
        <f t="shared" ref="H36:J36" si="14">SUM(H21,H22,H23,H24,H25,H26)</f>
        <v>1817022.146015197</v>
      </c>
      <c r="I36" s="43">
        <f t="shared" si="14"/>
        <v>2086182.3690953068</v>
      </c>
      <c r="J36" s="43">
        <f t="shared" si="14"/>
        <v>2428551.3107207371</v>
      </c>
    </row>
    <row r="37" spans="1:10" x14ac:dyDescent="0.25">
      <c r="A37" s="14" t="s">
        <v>42</v>
      </c>
      <c r="B37" s="43">
        <f t="shared" ref="B37:F37" si="15">SUM(B27,B28)</f>
        <v>1405182.3900884138</v>
      </c>
      <c r="C37" s="46">
        <v>1.6035117190989667</v>
      </c>
      <c r="D37" s="43">
        <f t="shared" si="15"/>
        <v>1403805.7466751575</v>
      </c>
      <c r="E37" s="46">
        <v>1.5680794804515157</v>
      </c>
      <c r="F37" s="43">
        <f t="shared" si="15"/>
        <v>646532.13912996254</v>
      </c>
      <c r="G37" s="46">
        <v>0.7317653534906966</v>
      </c>
      <c r="H37" s="43">
        <f t="shared" ref="H37:J37" si="16">SUM(H27,H28)</f>
        <v>171725.27652979339</v>
      </c>
      <c r="I37" s="43">
        <f t="shared" si="16"/>
        <v>167933.44925053001</v>
      </c>
      <c r="J37" s="43">
        <f t="shared" si="16"/>
        <v>80115.554518207209</v>
      </c>
    </row>
    <row r="38" spans="1:10" x14ac:dyDescent="0.25">
      <c r="A38" s="15" t="s">
        <v>43</v>
      </c>
      <c r="B38" s="44"/>
      <c r="C38" s="46"/>
      <c r="D38" s="44"/>
      <c r="E38" s="46"/>
      <c r="F38" s="44"/>
      <c r="G38" s="46"/>
      <c r="H38" s="44"/>
      <c r="I38" s="44"/>
      <c r="J38" s="44"/>
    </row>
    <row r="39" spans="1:10" x14ac:dyDescent="0.25">
      <c r="A39" s="15" t="s">
        <v>44</v>
      </c>
      <c r="B39" s="43">
        <f t="shared" ref="B39:F39" si="17">SUM(B9:B20)</f>
        <v>71343264.35262087</v>
      </c>
      <c r="C39" s="46">
        <v>81.414319010391424</v>
      </c>
      <c r="D39" s="43">
        <f t="shared" si="17"/>
        <v>71062065.448784292</v>
      </c>
      <c r="E39" s="46">
        <v>79.377864356270109</v>
      </c>
      <c r="F39" s="43">
        <f t="shared" si="17"/>
        <v>67735099.792442918</v>
      </c>
      <c r="G39" s="46">
        <v>76.663941273258473</v>
      </c>
      <c r="H39" s="43">
        <f t="shared" ref="H39:J39" si="18">SUM(H9:H20)</f>
        <v>8711012.5774550121</v>
      </c>
      <c r="I39" s="43">
        <f t="shared" si="18"/>
        <v>8690890.6043863241</v>
      </c>
      <c r="J39" s="43">
        <f t="shared" si="18"/>
        <v>8236588.1347610569</v>
      </c>
    </row>
    <row r="40" spans="1:10" x14ac:dyDescent="0.25">
      <c r="A40" s="15" t="s">
        <v>45</v>
      </c>
      <c r="B40" s="43">
        <f t="shared" ref="B40:F40" si="19">SUM(B21,B22,B28)</f>
        <v>2446520.6122240638</v>
      </c>
      <c r="C40" s="46">
        <v>2.7918487398951162</v>
      </c>
      <c r="D40" s="43">
        <f t="shared" si="19"/>
        <v>2838877.6246206034</v>
      </c>
      <c r="E40" s="46">
        <v>3.1710858123058934</v>
      </c>
      <c r="F40" s="43">
        <f t="shared" si="19"/>
        <v>1925321.4072746395</v>
      </c>
      <c r="G40" s="46">
        <v>2.1791246347839457</v>
      </c>
      <c r="H40" s="43">
        <f t="shared" ref="H40:J40" si="20">SUM(H21,H22,H28)</f>
        <v>298872.67345255619</v>
      </c>
      <c r="I40" s="43">
        <f t="shared" si="20"/>
        <v>343442.73992325802</v>
      </c>
      <c r="J40" s="43">
        <f t="shared" si="20"/>
        <v>235616.32952459995</v>
      </c>
    </row>
    <row r="41" spans="1:10" x14ac:dyDescent="0.25">
      <c r="A41" s="15" t="s">
        <v>46</v>
      </c>
      <c r="B41" s="43">
        <f t="shared" ref="B41:F41" si="21">SUM(B23:B27)</f>
        <v>13840088.035155067</v>
      </c>
      <c r="C41" s="46">
        <v>15.793801316082096</v>
      </c>
      <c r="D41" s="43">
        <f t="shared" si="21"/>
        <v>15622837.926595084</v>
      </c>
      <c r="E41" s="46">
        <v>17.451047925014567</v>
      </c>
      <c r="F41" s="43">
        <f t="shared" si="21"/>
        <v>18692849.800282437</v>
      </c>
      <c r="G41" s="46">
        <v>21.156941433761332</v>
      </c>
      <c r="H41" s="43">
        <f t="shared" ref="H41:J41" si="22">SUM(H23:H27)</f>
        <v>1689874.7490924341</v>
      </c>
      <c r="I41" s="43">
        <f t="shared" si="22"/>
        <v>1910673.0784225788</v>
      </c>
      <c r="J41" s="43">
        <f t="shared" si="22"/>
        <v>2273050.5357143446</v>
      </c>
    </row>
    <row r="42" spans="1:10" x14ac:dyDescent="0.25">
      <c r="A42" s="15" t="s">
        <v>47</v>
      </c>
      <c r="B42" s="44"/>
      <c r="C42" s="46"/>
      <c r="D42" s="44"/>
      <c r="E42" s="46"/>
      <c r="F42" s="44"/>
      <c r="G42" s="46"/>
      <c r="H42" s="44"/>
      <c r="I42" s="44"/>
      <c r="J42" s="44"/>
    </row>
    <row r="43" spans="1:10" x14ac:dyDescent="0.25">
      <c r="A43" s="15" t="s">
        <v>44</v>
      </c>
      <c r="B43" s="43">
        <f t="shared" ref="B43:F43" si="23">SUM(B9:B17,B20)</f>
        <v>69280287.544591859</v>
      </c>
      <c r="C43" s="46">
        <v>79.060125471814686</v>
      </c>
      <c r="D43" s="43">
        <f t="shared" si="23"/>
        <v>68467344.147931084</v>
      </c>
      <c r="E43" s="46">
        <v>76.479504532914106</v>
      </c>
      <c r="F43" s="43">
        <f t="shared" si="23"/>
        <v>65403119.820757546</v>
      </c>
      <c r="G43" s="48">
        <v>74.02455968014759</v>
      </c>
      <c r="H43" s="43">
        <f t="shared" ref="H43:J43" si="24">SUM(H9:H17,H20)</f>
        <v>8459123.109194668</v>
      </c>
      <c r="I43" s="43">
        <f t="shared" si="24"/>
        <v>8373556.1892919745</v>
      </c>
      <c r="J43" s="43">
        <f t="shared" si="24"/>
        <v>7953019.3702041171</v>
      </c>
    </row>
    <row r="44" spans="1:10" x14ac:dyDescent="0.25">
      <c r="A44" s="15" t="s">
        <v>45</v>
      </c>
      <c r="B44" s="43">
        <f t="shared" ref="B44:F44" si="25">B18+B19+B21</f>
        <v>3321716.0060254438</v>
      </c>
      <c r="C44" s="46">
        <v>3.790620586686738</v>
      </c>
      <c r="D44" s="43">
        <f t="shared" si="25"/>
        <v>4171363.1910390803</v>
      </c>
      <c r="E44" s="46">
        <v>4.659502921395914</v>
      </c>
      <c r="F44" s="43">
        <f t="shared" si="25"/>
        <v>3759238.2087173779</v>
      </c>
      <c r="G44" s="46">
        <v>4.2547810241427033</v>
      </c>
      <c r="H44" s="43">
        <f t="shared" ref="H44:J44" si="26">H18+H19+H21</f>
        <v>405581.52433570672</v>
      </c>
      <c r="I44" s="43">
        <f t="shared" si="26"/>
        <v>510157.71826407954</v>
      </c>
      <c r="J44" s="43">
        <f t="shared" si="26"/>
        <v>457123.36618003319</v>
      </c>
    </row>
    <row r="45" spans="1:10" x14ac:dyDescent="0.25">
      <c r="A45" s="15" t="s">
        <v>46</v>
      </c>
      <c r="B45" s="43">
        <f t="shared" ref="B45:F45" si="27">B22+B23+B24+B25+B26+B27+B28</f>
        <v>15027869.449382702</v>
      </c>
      <c r="C45" s="46">
        <v>17.149223007867224</v>
      </c>
      <c r="D45" s="43">
        <f t="shared" si="27"/>
        <v>16885073.661029827</v>
      </c>
      <c r="E45" s="46">
        <v>18.860990639280551</v>
      </c>
      <c r="F45" s="43">
        <f t="shared" si="27"/>
        <v>19190912.970525067</v>
      </c>
      <c r="G45" s="46">
        <v>21.720666637513446</v>
      </c>
      <c r="H45" s="43">
        <f t="shared" ref="H45:J45" si="28">H22+H23+H24+H25+H26+H27+H28</f>
        <v>1835055.3664696263</v>
      </c>
      <c r="I45" s="43">
        <f t="shared" si="28"/>
        <v>2061292.5151761058</v>
      </c>
      <c r="J45" s="43">
        <f t="shared" si="28"/>
        <v>2335112.2636158518</v>
      </c>
    </row>
    <row r="46" spans="1:10" x14ac:dyDescent="0.25">
      <c r="A46" s="16" t="s">
        <v>48</v>
      </c>
      <c r="G46" s="45"/>
    </row>
    <row r="47" spans="1:10" x14ac:dyDescent="0.25">
      <c r="A47" s="17" t="s">
        <v>49</v>
      </c>
      <c r="B47" s="18" t="s">
        <v>50</v>
      </c>
    </row>
  </sheetData>
  <mergeCells count="2">
    <mergeCell ref="A7:A8"/>
    <mergeCell ref="H8:J8"/>
  </mergeCells>
  <hyperlinks>
    <hyperlink ref="B47" r:id="rId1" xr:uid="{834DE6DB-C4C4-4A22-93F8-18ADE1F8975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C91C-FE46-4F2D-A09E-592FE7B67B5B}">
  <dimension ref="A1:E44"/>
  <sheetViews>
    <sheetView workbookViewId="0">
      <selection activeCell="H5" sqref="H5"/>
    </sheetView>
  </sheetViews>
  <sheetFormatPr defaultRowHeight="15" x14ac:dyDescent="0.25"/>
  <cols>
    <col min="1" max="1" width="63.85546875" bestFit="1" customWidth="1"/>
    <col min="2" max="2" width="115.85546875" bestFit="1" customWidth="1"/>
  </cols>
  <sheetData>
    <row r="1" spans="1:5" ht="18.75" x14ac:dyDescent="0.3">
      <c r="A1" s="19" t="s">
        <v>51</v>
      </c>
      <c r="B1" s="20"/>
      <c r="C1" s="20"/>
      <c r="D1" s="20"/>
      <c r="E1" s="20"/>
    </row>
    <row r="2" spans="1:5" x14ac:dyDescent="0.25">
      <c r="A2" s="20"/>
      <c r="B2" s="20"/>
      <c r="C2" s="20"/>
      <c r="D2" s="20"/>
      <c r="E2" s="20"/>
    </row>
    <row r="3" spans="1:5" ht="32.25" customHeight="1" x14ac:dyDescent="0.25">
      <c r="A3" s="55" t="s">
        <v>52</v>
      </c>
      <c r="B3" s="56"/>
      <c r="C3" s="20"/>
      <c r="D3" s="20"/>
      <c r="E3" s="20"/>
    </row>
    <row r="4" spans="1:5" ht="42.75" customHeight="1" x14ac:dyDescent="0.25">
      <c r="A4" s="55" t="s">
        <v>53</v>
      </c>
      <c r="B4" s="56"/>
      <c r="C4" s="20"/>
      <c r="D4" s="20"/>
      <c r="E4" s="20"/>
    </row>
    <row r="5" spans="1:5" ht="38.25" customHeight="1" x14ac:dyDescent="0.25">
      <c r="A5" s="55" t="s">
        <v>54</v>
      </c>
      <c r="B5" s="56"/>
      <c r="C5" s="20"/>
      <c r="D5" s="20"/>
      <c r="E5" s="20"/>
    </row>
    <row r="6" spans="1:5" ht="30" customHeight="1" x14ac:dyDescent="0.25">
      <c r="A6" s="55" t="s">
        <v>55</v>
      </c>
      <c r="B6" s="56"/>
      <c r="C6" s="20"/>
      <c r="D6" s="20"/>
      <c r="E6" s="20"/>
    </row>
    <row r="7" spans="1:5" ht="27" customHeight="1" x14ac:dyDescent="0.25">
      <c r="A7" s="55" t="s">
        <v>56</v>
      </c>
      <c r="B7" s="56"/>
      <c r="C7" s="20"/>
      <c r="D7" s="20"/>
      <c r="E7" s="20"/>
    </row>
    <row r="8" spans="1:5" ht="29.25" customHeight="1" x14ac:dyDescent="0.25">
      <c r="A8" s="55" t="s">
        <v>57</v>
      </c>
      <c r="B8" s="56"/>
      <c r="C8" s="20"/>
      <c r="D8" s="20"/>
      <c r="E8" s="20"/>
    </row>
    <row r="9" spans="1:5" ht="30" customHeight="1" x14ac:dyDescent="0.25">
      <c r="A9" s="55" t="s">
        <v>58</v>
      </c>
      <c r="B9" s="56"/>
      <c r="C9" s="20"/>
      <c r="D9" s="20"/>
      <c r="E9" s="20"/>
    </row>
    <row r="10" spans="1:5" ht="27.75" customHeight="1" x14ac:dyDescent="0.25">
      <c r="A10" s="55" t="s">
        <v>59</v>
      </c>
      <c r="B10" s="56"/>
      <c r="C10" s="20"/>
      <c r="D10" s="20"/>
      <c r="E10" s="20"/>
    </row>
    <row r="11" spans="1:5" ht="27.75" customHeight="1" x14ac:dyDescent="0.25">
      <c r="A11" s="21"/>
      <c r="B11" s="22"/>
      <c r="C11" s="20"/>
      <c r="D11" s="20"/>
      <c r="E11" s="20"/>
    </row>
    <row r="12" spans="1:5" s="24" customFormat="1" x14ac:dyDescent="0.25">
      <c r="A12" s="57" t="s">
        <v>47</v>
      </c>
      <c r="B12" s="57"/>
      <c r="C12" s="23"/>
      <c r="D12" s="23"/>
      <c r="E12" s="23"/>
    </row>
    <row r="13" spans="1:5" s="24" customFormat="1" ht="26.25" customHeight="1" x14ac:dyDescent="0.25">
      <c r="A13" s="57" t="s">
        <v>60</v>
      </c>
      <c r="B13" s="58"/>
      <c r="C13" s="23"/>
      <c r="D13" s="23"/>
      <c r="E13" s="23"/>
    </row>
    <row r="14" spans="1:5" s="24" customFormat="1" ht="27" customHeight="1" x14ac:dyDescent="0.25">
      <c r="A14" s="57" t="s">
        <v>61</v>
      </c>
      <c r="B14" s="58"/>
      <c r="C14" s="23"/>
      <c r="D14" s="23"/>
      <c r="E14" s="23"/>
    </row>
    <row r="15" spans="1:5" s="24" customFormat="1" ht="34.5" customHeight="1" x14ac:dyDescent="0.25">
      <c r="A15" s="57" t="s">
        <v>62</v>
      </c>
      <c r="B15" s="58"/>
      <c r="C15" s="23"/>
      <c r="D15" s="23"/>
      <c r="E15" s="23"/>
    </row>
    <row r="16" spans="1:5" s="24" customFormat="1" ht="15" customHeight="1" x14ac:dyDescent="0.25">
      <c r="A16" s="23"/>
      <c r="B16" s="23"/>
      <c r="C16" s="23"/>
      <c r="D16" s="23"/>
      <c r="E16" s="23"/>
    </row>
    <row r="17" spans="1:5" s="24" customFormat="1" ht="15" customHeight="1" x14ac:dyDescent="0.25">
      <c r="A17" s="23"/>
      <c r="B17" s="23"/>
      <c r="C17" s="23"/>
      <c r="D17" s="23"/>
      <c r="E17" s="23"/>
    </row>
    <row r="18" spans="1:5" s="24" customFormat="1" x14ac:dyDescent="0.25">
      <c r="A18" s="57" t="s">
        <v>43</v>
      </c>
      <c r="B18" s="57"/>
      <c r="C18" s="23"/>
      <c r="D18" s="23"/>
      <c r="E18" s="23"/>
    </row>
    <row r="19" spans="1:5" s="24" customFormat="1" ht="26.25" customHeight="1" x14ac:dyDescent="0.25">
      <c r="A19" s="57" t="s">
        <v>63</v>
      </c>
      <c r="B19" s="58"/>
      <c r="C19" s="23"/>
      <c r="D19" s="23"/>
      <c r="E19" s="23"/>
    </row>
    <row r="20" spans="1:5" s="24" customFormat="1" ht="27" customHeight="1" x14ac:dyDescent="0.25">
      <c r="A20" s="57" t="s">
        <v>64</v>
      </c>
      <c r="B20" s="58"/>
      <c r="C20" s="23"/>
      <c r="D20" s="23"/>
      <c r="E20" s="23"/>
    </row>
    <row r="21" spans="1:5" s="24" customFormat="1" ht="34.5" customHeight="1" x14ac:dyDescent="0.25">
      <c r="A21" s="57" t="s">
        <v>65</v>
      </c>
      <c r="B21" s="58"/>
      <c r="C21" s="23"/>
      <c r="D21" s="23"/>
      <c r="E21" s="23"/>
    </row>
    <row r="22" spans="1:5" x14ac:dyDescent="0.25">
      <c r="A22" s="20"/>
      <c r="B22" s="20"/>
      <c r="C22" s="20"/>
      <c r="D22" s="20"/>
      <c r="E22" s="20"/>
    </row>
    <row r="23" spans="1:5" x14ac:dyDescent="0.25">
      <c r="A23" s="20"/>
      <c r="B23" s="20"/>
      <c r="C23" s="20"/>
      <c r="D23" s="20"/>
      <c r="E23" s="20"/>
    </row>
    <row r="24" spans="1:5" x14ac:dyDescent="0.25">
      <c r="A24" s="20"/>
      <c r="B24" s="20"/>
      <c r="C24" s="20"/>
      <c r="D24" s="20"/>
      <c r="E24" s="20"/>
    </row>
    <row r="25" spans="1:5" ht="18.75" x14ac:dyDescent="0.3">
      <c r="A25" s="25" t="s">
        <v>66</v>
      </c>
      <c r="B25" s="20"/>
      <c r="C25" s="20"/>
      <c r="D25" s="20"/>
      <c r="E25" s="20"/>
    </row>
    <row r="26" spans="1:5" x14ac:dyDescent="0.25">
      <c r="A26" s="20"/>
      <c r="B26" s="20"/>
      <c r="C26" s="20"/>
      <c r="D26" s="20"/>
      <c r="E26" s="20"/>
    </row>
    <row r="27" spans="1:5" x14ac:dyDescent="0.25">
      <c r="A27" s="26" t="s">
        <v>67</v>
      </c>
      <c r="B27" s="20"/>
      <c r="C27" s="20"/>
      <c r="D27" s="20"/>
      <c r="E27" s="20"/>
    </row>
    <row r="28" spans="1:5" x14ac:dyDescent="0.25">
      <c r="A28" s="20"/>
      <c r="B28" s="20"/>
      <c r="C28" s="20"/>
      <c r="D28" s="20"/>
      <c r="E28" s="20"/>
    </row>
    <row r="29" spans="1:5" x14ac:dyDescent="0.25">
      <c r="A29" s="27"/>
      <c r="B29" s="28" t="s">
        <v>68</v>
      </c>
      <c r="C29" s="20"/>
      <c r="D29" s="20"/>
      <c r="E29" s="20"/>
    </row>
    <row r="30" spans="1:5" x14ac:dyDescent="0.25">
      <c r="A30" s="29"/>
      <c r="B30" s="30" t="s">
        <v>69</v>
      </c>
      <c r="C30" s="20"/>
      <c r="D30" s="20"/>
      <c r="E30" s="20"/>
    </row>
    <row r="31" spans="1:5" x14ac:dyDescent="0.25">
      <c r="A31" s="31"/>
      <c r="B31" s="32" t="s">
        <v>70</v>
      </c>
      <c r="C31" s="20"/>
      <c r="D31" s="20"/>
      <c r="E31" s="20"/>
    </row>
    <row r="32" spans="1:5" x14ac:dyDescent="0.25">
      <c r="A32" s="20"/>
      <c r="B32" s="20"/>
      <c r="C32" s="20"/>
      <c r="D32" s="20"/>
      <c r="E32" s="20"/>
    </row>
    <row r="33" spans="1:5" x14ac:dyDescent="0.25">
      <c r="A33" s="26" t="s">
        <v>71</v>
      </c>
      <c r="B33" s="20"/>
      <c r="C33" s="20"/>
      <c r="D33" s="20"/>
      <c r="E33" s="20"/>
    </row>
    <row r="34" spans="1:5" x14ac:dyDescent="0.25">
      <c r="A34" s="20"/>
      <c r="B34" s="20"/>
      <c r="C34" s="20"/>
      <c r="D34" s="20"/>
      <c r="E34" s="20"/>
    </row>
    <row r="35" spans="1:5" x14ac:dyDescent="0.25">
      <c r="A35" s="33"/>
      <c r="B35" s="34" t="s">
        <v>72</v>
      </c>
      <c r="C35" s="20"/>
      <c r="D35" s="20"/>
      <c r="E35" s="20"/>
    </row>
    <row r="36" spans="1:5" x14ac:dyDescent="0.25">
      <c r="A36" s="35"/>
      <c r="B36" s="36" t="s">
        <v>73</v>
      </c>
      <c r="C36" s="20"/>
      <c r="D36" s="20"/>
      <c r="E36" s="20"/>
    </row>
    <row r="37" spans="1:5" x14ac:dyDescent="0.25">
      <c r="A37" s="37"/>
      <c r="B37" s="38" t="s">
        <v>74</v>
      </c>
      <c r="C37" s="20"/>
      <c r="D37" s="20"/>
      <c r="E37" s="20"/>
    </row>
    <row r="38" spans="1:5" x14ac:dyDescent="0.25">
      <c r="A38" s="39"/>
      <c r="B38" s="40" t="s">
        <v>75</v>
      </c>
      <c r="C38" s="20"/>
      <c r="D38" s="20"/>
      <c r="E38" s="20"/>
    </row>
    <row r="39" spans="1:5" x14ac:dyDescent="0.25">
      <c r="A39" s="20"/>
      <c r="B39" s="20"/>
      <c r="C39" s="20"/>
      <c r="D39" s="20"/>
      <c r="E39" s="20"/>
    </row>
    <row r="40" spans="1:5" x14ac:dyDescent="0.25">
      <c r="A40" s="20"/>
      <c r="B40" s="20"/>
      <c r="C40" s="20"/>
      <c r="D40" s="20"/>
      <c r="E40" s="20"/>
    </row>
    <row r="41" spans="1:5" ht="18.75" x14ac:dyDescent="0.3">
      <c r="A41" s="25" t="s">
        <v>76</v>
      </c>
      <c r="B41" s="20"/>
      <c r="C41" s="20"/>
      <c r="D41" s="20"/>
      <c r="E41" s="20"/>
    </row>
    <row r="42" spans="1:5" x14ac:dyDescent="0.25">
      <c r="A42" s="20"/>
      <c r="B42" s="20"/>
      <c r="C42" s="20"/>
      <c r="D42" s="20"/>
      <c r="E42" s="20"/>
    </row>
    <row r="43" spans="1:5" x14ac:dyDescent="0.25">
      <c r="A43" s="20"/>
      <c r="B43" s="26" t="s">
        <v>77</v>
      </c>
      <c r="C43" s="20"/>
      <c r="D43" s="20"/>
      <c r="E43" s="20"/>
    </row>
    <row r="44" spans="1:5" x14ac:dyDescent="0.25">
      <c r="A44" s="20"/>
      <c r="B44" s="26" t="s">
        <v>78</v>
      </c>
      <c r="C44" s="20"/>
      <c r="D44" s="20"/>
      <c r="E44" s="20"/>
    </row>
  </sheetData>
  <mergeCells count="16">
    <mergeCell ref="A20:B20"/>
    <mergeCell ref="A21:B21"/>
    <mergeCell ref="A12:B12"/>
    <mergeCell ref="A18:B18"/>
    <mergeCell ref="A9:B9"/>
    <mergeCell ref="A10:B10"/>
    <mergeCell ref="A13:B13"/>
    <mergeCell ref="A14:B14"/>
    <mergeCell ref="A15:B15"/>
    <mergeCell ref="A19:B19"/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05_sottoprodotto regionale</vt:lpstr>
      <vt:lpstr>Legenda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Segazzi Luca</dc:creator>
  <cp:lastModifiedBy>Luca Segazzi</cp:lastModifiedBy>
  <dcterms:created xsi:type="dcterms:W3CDTF">2023-02-07T13:37:40Z</dcterms:created>
  <dcterms:modified xsi:type="dcterms:W3CDTF">2023-05-02T08:02:07Z</dcterms:modified>
</cp:coreProperties>
</file>